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835" firstSheet="9" activeTab="19"/>
  </bookViews>
  <sheets>
    <sheet name="基本情况" sheetId="1" r:id="rId1"/>
    <sheet name="目录" sheetId="2" r:id="rId2"/>
    <sheet name="表1" sheetId="3" r:id="rId3"/>
    <sheet name="表4-6" sheetId="4" r:id="rId4"/>
    <sheet name="表4-6-1 (仓房)" sheetId="5" r:id="rId5"/>
    <sheet name="表4-6-1 (19)" sheetId="6" r:id="rId6"/>
    <sheet name="表4-6-1 (20)" sheetId="7" r:id="rId7"/>
    <sheet name="表4-6-1 (21)" sheetId="8" r:id="rId8"/>
    <sheet name="表4-6-1 (22)" sheetId="9" r:id="rId9"/>
    <sheet name="表4-6-1 (23)" sheetId="10" r:id="rId10"/>
    <sheet name="表4-6-1 (24)" sheetId="11" r:id="rId11"/>
    <sheet name="表4-6-1 (25)" sheetId="12" r:id="rId12"/>
    <sheet name="表4-6-1 (26)" sheetId="13" r:id="rId13"/>
    <sheet name="表4-6-1 (27)" sheetId="14" r:id="rId14"/>
    <sheet name="表4-6-1 (28)" sheetId="15" r:id="rId15"/>
    <sheet name="表4-6-1 (29)" sheetId="16" r:id="rId16"/>
    <sheet name="表4-6-1 (30)" sheetId="17" r:id="rId17"/>
    <sheet name="表4-6-1 (31)" sheetId="18" r:id="rId18"/>
    <sheet name="表4-6-1 (32)" sheetId="19" r:id="rId19"/>
    <sheet name="表4-6-1 (33)" sheetId="20" r:id="rId20"/>
  </sheets>
  <externalReferences>
    <externalReference r:id="rId23"/>
    <externalReference r:id="rId24"/>
    <externalReference r:id="rId25"/>
  </externalReferences>
  <definedNames>
    <definedName name="aa">'[1]XL4Poppy'!$C$39</definedName>
    <definedName name="DATABASE" hidden="1">'[2]1'!#REF!</definedName>
    <definedName name="_xlnm.Print_Area" localSheetId="0">'基本情况'!$A$1:$A$19</definedName>
    <definedName name="Print_Area_MI">#REF!</definedName>
    <definedName name="_xlnm.Print_Titles" localSheetId="2">'表1'!$1:$6</definedName>
    <definedName name="전">#REF!</definedName>
    <definedName name="주택사업본부">#REF!</definedName>
    <definedName name="철구사업본부">#REF!</definedName>
    <definedName name="_xlnm.Print_Titles" localSheetId="4">'表4-6-1 (仓房)'!$1:$5</definedName>
    <definedName name="_xlnm.Print_Titles" localSheetId="5">'表4-6-1 (19)'!$1:$5</definedName>
    <definedName name="_xlnm.Print_Titles" localSheetId="6">'表4-6-1 (20)'!$1:$5</definedName>
    <definedName name="_xlnm.Print_Titles" localSheetId="7">'表4-6-1 (21)'!$1:$5</definedName>
    <definedName name="_xlnm.Print_Titles" localSheetId="8">'表4-6-1 (22)'!$1:$5</definedName>
    <definedName name="_xlnm.Print_Titles" localSheetId="9">'表4-6-1 (23)'!$1:$5</definedName>
    <definedName name="_xlnm.Print_Titles" localSheetId="10">'表4-6-1 (24)'!$1:$5</definedName>
    <definedName name="_xlnm.Print_Titles" localSheetId="11">'表4-6-1 (25)'!$1:$5</definedName>
    <definedName name="_xlnm.Print_Titles" localSheetId="12">'表4-6-1 (26)'!$1:$5</definedName>
    <definedName name="_xlnm.Print_Titles" localSheetId="13">'表4-6-1 (27)'!$1:$5</definedName>
    <definedName name="_xlnm.Print_Titles" localSheetId="14">'表4-6-1 (28)'!$1:$5</definedName>
    <definedName name="_xlnm.Print_Titles" localSheetId="15">'表4-6-1 (29)'!$1:$5</definedName>
    <definedName name="_xlnm.Print_Titles" localSheetId="16">'表4-6-1 (30)'!$1:$5</definedName>
    <definedName name="_xlnm.Print_Titles" localSheetId="17">'表4-6-1 (31)'!$1:$5</definedName>
    <definedName name="_xlnm.Print_Titles" localSheetId="18">'表4-6-1 (32)'!$1:$5</definedName>
    <definedName name="_xlnm.Print_Titles" localSheetId="19">'表4-6-1 (33)'!$1:$5</definedName>
  </definedNames>
  <calcPr fullCalcOnLoad="1"/>
</workbook>
</file>

<file path=xl/sharedStrings.xml><?xml version="1.0" encoding="utf-8"?>
<sst xmlns="http://schemas.openxmlformats.org/spreadsheetml/2006/main" count="1316" uniqueCount="491">
  <si>
    <t>委托人：黑龙江省农垦宝泉岭管理局局直街道办事处</t>
  </si>
  <si>
    <r>
      <t>评估基准日：</t>
    </r>
    <r>
      <rPr>
        <u val="single"/>
        <sz val="18"/>
        <color indexed="10"/>
        <rFont val="宋体"/>
        <family val="0"/>
      </rPr>
      <t xml:space="preserve"> 2022年05月07日</t>
    </r>
  </si>
  <si>
    <t>填表人：汤俊龙</t>
  </si>
  <si>
    <t>填表日期：2022年05月07日</t>
  </si>
  <si>
    <t>资产清查评估明细表目录</t>
  </si>
  <si>
    <t>序号</t>
  </si>
  <si>
    <t>表格编号</t>
  </si>
  <si>
    <t>表格名称</t>
  </si>
  <si>
    <t>页码</t>
  </si>
  <si>
    <r>
      <t>表</t>
    </r>
    <r>
      <rPr>
        <sz val="11"/>
        <rFont val="Arial Narrow"/>
        <family val="2"/>
      </rPr>
      <t>1</t>
    </r>
  </si>
  <si>
    <t>资产评估结果汇总表</t>
  </si>
  <si>
    <r>
      <t>表</t>
    </r>
    <r>
      <rPr>
        <sz val="11"/>
        <rFont val="Arial Narrow"/>
        <family val="2"/>
      </rPr>
      <t>2</t>
    </r>
  </si>
  <si>
    <t>资产评估结果分类汇总表</t>
  </si>
  <si>
    <r>
      <t>表</t>
    </r>
    <r>
      <rPr>
        <sz val="11"/>
        <rFont val="Arial Narrow"/>
        <family val="2"/>
      </rPr>
      <t>3</t>
    </r>
  </si>
  <si>
    <t>流动资产评估汇总表</t>
  </si>
  <si>
    <r>
      <t>表</t>
    </r>
    <r>
      <rPr>
        <sz val="11"/>
        <rFont val="Arial Narrow"/>
        <family val="2"/>
      </rPr>
      <t>3-1</t>
    </r>
  </si>
  <si>
    <t>货币资金评估汇总表</t>
  </si>
  <si>
    <r>
      <t>表</t>
    </r>
    <r>
      <rPr>
        <sz val="11"/>
        <rFont val="Arial Narrow"/>
        <family val="2"/>
      </rPr>
      <t>3-1-1</t>
    </r>
  </si>
  <si>
    <t>货币资金—现金评估明细表</t>
  </si>
  <si>
    <r>
      <t>表</t>
    </r>
    <r>
      <rPr>
        <sz val="11"/>
        <rFont val="Arial Narrow"/>
        <family val="2"/>
      </rPr>
      <t>3-1-2</t>
    </r>
  </si>
  <si>
    <t>货币资金—银行存款评估明细表</t>
  </si>
  <si>
    <r>
      <t>表</t>
    </r>
    <r>
      <rPr>
        <sz val="11"/>
        <rFont val="Arial Narrow"/>
        <family val="2"/>
      </rPr>
      <t>3-1-3</t>
    </r>
  </si>
  <si>
    <t>货币资金—其他货币资金评估明细表</t>
  </si>
  <si>
    <r>
      <t>表</t>
    </r>
    <r>
      <rPr>
        <sz val="11"/>
        <rFont val="Arial Narrow"/>
        <family val="2"/>
      </rPr>
      <t>3-2</t>
    </r>
  </si>
  <si>
    <t>交易性金融资产评估汇总表</t>
  </si>
  <si>
    <r>
      <t>表</t>
    </r>
    <r>
      <rPr>
        <sz val="11"/>
        <rFont val="Arial Narrow"/>
        <family val="2"/>
      </rPr>
      <t>3-2-1</t>
    </r>
  </si>
  <si>
    <t>交易性金融资产—股票投资评估明细表</t>
  </si>
  <si>
    <r>
      <t>表</t>
    </r>
    <r>
      <rPr>
        <sz val="11"/>
        <rFont val="Arial Narrow"/>
        <family val="2"/>
      </rPr>
      <t>3-2-2</t>
    </r>
  </si>
  <si>
    <t>交易性金融资产—债券投资评估明细表</t>
  </si>
  <si>
    <r>
      <t>表</t>
    </r>
    <r>
      <rPr>
        <sz val="11"/>
        <rFont val="Arial Narrow"/>
        <family val="2"/>
      </rPr>
      <t>3-2-3</t>
    </r>
  </si>
  <si>
    <t>交易性金融资产—基金投资评估明细表</t>
  </si>
  <si>
    <r>
      <t>表</t>
    </r>
    <r>
      <rPr>
        <sz val="11"/>
        <rFont val="Arial Narrow"/>
        <family val="2"/>
      </rPr>
      <t>3-3</t>
    </r>
  </si>
  <si>
    <t>应收票据评估明细表</t>
  </si>
  <si>
    <r>
      <t>表</t>
    </r>
    <r>
      <rPr>
        <sz val="11"/>
        <rFont val="Arial Narrow"/>
        <family val="2"/>
      </rPr>
      <t>3-4</t>
    </r>
  </si>
  <si>
    <t>应收账款评估明细表</t>
  </si>
  <si>
    <r>
      <t>表</t>
    </r>
    <r>
      <rPr>
        <sz val="11"/>
        <rFont val="Arial Narrow"/>
        <family val="2"/>
      </rPr>
      <t>3-5</t>
    </r>
  </si>
  <si>
    <t>预付账款评估明细表</t>
  </si>
  <si>
    <r>
      <t>表</t>
    </r>
    <r>
      <rPr>
        <sz val="11"/>
        <rFont val="Arial Narrow"/>
        <family val="2"/>
      </rPr>
      <t>3-6</t>
    </r>
  </si>
  <si>
    <t>应收利息评估明细表</t>
  </si>
  <si>
    <r>
      <t>表</t>
    </r>
    <r>
      <rPr>
        <sz val="11"/>
        <rFont val="Arial Narrow"/>
        <family val="2"/>
      </rPr>
      <t>3-7</t>
    </r>
  </si>
  <si>
    <t>应收股利（应收利润）评估明细表</t>
  </si>
  <si>
    <r>
      <t>表</t>
    </r>
    <r>
      <rPr>
        <sz val="11"/>
        <rFont val="Arial Narrow"/>
        <family val="2"/>
      </rPr>
      <t>3-8</t>
    </r>
  </si>
  <si>
    <t>其他应收款评估明细表</t>
  </si>
  <si>
    <r>
      <t>表</t>
    </r>
    <r>
      <rPr>
        <sz val="11"/>
        <rFont val="Arial Narrow"/>
        <family val="2"/>
      </rPr>
      <t>3-9</t>
    </r>
  </si>
  <si>
    <t>存货评估汇总表</t>
  </si>
  <si>
    <r>
      <t>表</t>
    </r>
    <r>
      <rPr>
        <sz val="11"/>
        <rFont val="Arial Narrow"/>
        <family val="2"/>
      </rPr>
      <t>3-9-1</t>
    </r>
  </si>
  <si>
    <t>存货—材料采购（在途物资）评估明细表</t>
  </si>
  <si>
    <r>
      <t>表</t>
    </r>
    <r>
      <rPr>
        <sz val="11"/>
        <rFont val="Arial Narrow"/>
        <family val="2"/>
      </rPr>
      <t>3-9-2</t>
    </r>
  </si>
  <si>
    <t>存货—原材料评估明细表</t>
  </si>
  <si>
    <r>
      <t>表</t>
    </r>
    <r>
      <rPr>
        <sz val="11"/>
        <rFont val="Arial Narrow"/>
        <family val="2"/>
      </rPr>
      <t>3-9-3</t>
    </r>
  </si>
  <si>
    <t>存货—在库周转材料评估明细表</t>
  </si>
  <si>
    <r>
      <t>表</t>
    </r>
    <r>
      <rPr>
        <sz val="11"/>
        <rFont val="Arial Narrow"/>
        <family val="2"/>
      </rPr>
      <t>3-9-4</t>
    </r>
  </si>
  <si>
    <t>存货—委托加工物资评估明细表</t>
  </si>
  <si>
    <r>
      <t>表</t>
    </r>
    <r>
      <rPr>
        <sz val="11"/>
        <rFont val="Arial Narrow"/>
        <family val="2"/>
      </rPr>
      <t>3-9-5</t>
    </r>
  </si>
  <si>
    <t>存货—产成品（库存商品、开发产品、农产品）评估明细表</t>
  </si>
  <si>
    <r>
      <t>表</t>
    </r>
    <r>
      <rPr>
        <sz val="11"/>
        <rFont val="Arial Narrow"/>
        <family val="2"/>
      </rPr>
      <t>3-9-6</t>
    </r>
  </si>
  <si>
    <t>存货—在产品（自制半成品）评估明细表</t>
  </si>
  <si>
    <r>
      <t>表</t>
    </r>
    <r>
      <rPr>
        <sz val="11"/>
        <rFont val="Arial Narrow"/>
        <family val="2"/>
      </rPr>
      <t>3-9-7</t>
    </r>
  </si>
  <si>
    <t>存货—发出商品评估明细表</t>
  </si>
  <si>
    <t>表3-9-8</t>
  </si>
  <si>
    <t>存货—在用周转材料评估明细表</t>
  </si>
  <si>
    <r>
      <t>表</t>
    </r>
    <r>
      <rPr>
        <sz val="11"/>
        <rFont val="Arial Narrow"/>
        <family val="2"/>
      </rPr>
      <t>3-10</t>
    </r>
  </si>
  <si>
    <t>一年内到期的非流动资产评估明细表</t>
  </si>
  <si>
    <r>
      <t>表</t>
    </r>
    <r>
      <rPr>
        <sz val="11"/>
        <rFont val="Arial Narrow"/>
        <family val="2"/>
      </rPr>
      <t>3-11</t>
    </r>
  </si>
  <si>
    <t>其他流动资产评估明细表</t>
  </si>
  <si>
    <t>表4</t>
  </si>
  <si>
    <t>非流动资产评估汇总表</t>
  </si>
  <si>
    <t>表4-1</t>
  </si>
  <si>
    <t>可供出售金融资产评估汇总表</t>
  </si>
  <si>
    <t>表4-1-1</t>
  </si>
  <si>
    <t>可供出售金融资产—股票投资评估明细表</t>
  </si>
  <si>
    <t>表4-1-2</t>
  </si>
  <si>
    <t>可供出售金融资产—债券投资评估明细表</t>
  </si>
  <si>
    <t>表4-1-3</t>
  </si>
  <si>
    <t>可供出售金融资产—其他投资评估明细表</t>
  </si>
  <si>
    <r>
      <t>表</t>
    </r>
    <r>
      <rPr>
        <sz val="11"/>
        <rFont val="Arial Narrow"/>
        <family val="2"/>
      </rPr>
      <t>4-2</t>
    </r>
  </si>
  <si>
    <t>持有至到期投资评估明细表</t>
  </si>
  <si>
    <r>
      <t>表</t>
    </r>
    <r>
      <rPr>
        <sz val="11"/>
        <rFont val="Arial Narrow"/>
        <family val="2"/>
      </rPr>
      <t>4-3</t>
    </r>
  </si>
  <si>
    <t>长期应收款评估明细表</t>
  </si>
  <si>
    <r>
      <t>表</t>
    </r>
    <r>
      <rPr>
        <sz val="11"/>
        <rFont val="Arial Narrow"/>
        <family val="2"/>
      </rPr>
      <t>4-4</t>
    </r>
  </si>
  <si>
    <t>长期股权投资评估明细表</t>
  </si>
  <si>
    <t>表4-5</t>
  </si>
  <si>
    <t>投资性房地产—房屋评估明细表（含4张备选表）</t>
  </si>
  <si>
    <t>表4-6</t>
  </si>
  <si>
    <t>固定资产评估汇总表</t>
  </si>
  <si>
    <t>表4-6-1</t>
  </si>
  <si>
    <t>固定资产—房屋建筑物评估明细表</t>
  </si>
  <si>
    <t>表4-6-2</t>
  </si>
  <si>
    <t>固定资产—构筑物及其他辅助设施评估明细表</t>
  </si>
  <si>
    <t>表4-6-3</t>
  </si>
  <si>
    <t>固定资产—管道和沟槽评估明细表</t>
  </si>
  <si>
    <t>表4-6-4</t>
  </si>
  <si>
    <t>固定资产—机器设备评估明细表</t>
  </si>
  <si>
    <t>表4-6-5</t>
  </si>
  <si>
    <t>固定资产—车辆评估明细表</t>
  </si>
  <si>
    <t>表4-6-6</t>
  </si>
  <si>
    <t>固定资产—电子设备评估明细表</t>
  </si>
  <si>
    <t>表4-6-7</t>
  </si>
  <si>
    <t>固定资产—土地评估明细表</t>
  </si>
  <si>
    <t>表4-7</t>
  </si>
  <si>
    <t>在建工程评估汇总表</t>
  </si>
  <si>
    <t>表4-7-1</t>
  </si>
  <si>
    <t>在建工程—土建工程评估明细表</t>
  </si>
  <si>
    <t>表4-7-2</t>
  </si>
  <si>
    <t>在建工程—设备安装工程评估明细表</t>
  </si>
  <si>
    <t>表4-8</t>
  </si>
  <si>
    <t>工程物资评估明细表</t>
  </si>
  <si>
    <t>表4-9</t>
  </si>
  <si>
    <t>固定资产清理评估明细表</t>
  </si>
  <si>
    <t>表4-10</t>
  </si>
  <si>
    <t>生产性生物资产评估明细表</t>
  </si>
  <si>
    <t>表4-11</t>
  </si>
  <si>
    <t>油气资产评估明细表</t>
  </si>
  <si>
    <t>表4-12</t>
  </si>
  <si>
    <t>无形资产评估汇总表</t>
  </si>
  <si>
    <t>表4-12-1</t>
  </si>
  <si>
    <t>无形资产—土地使用权评估明细表</t>
  </si>
  <si>
    <t>表4-12-2</t>
  </si>
  <si>
    <t>无形资产—矿业权评估明细表</t>
  </si>
  <si>
    <t>表4-12-3</t>
  </si>
  <si>
    <t>无形资产—其他无形资产评估明细表</t>
  </si>
  <si>
    <t>表4-13</t>
  </si>
  <si>
    <t>开发支出评估明细表</t>
  </si>
  <si>
    <t>表4-14</t>
  </si>
  <si>
    <t>商誉评估明细表</t>
  </si>
  <si>
    <t>表4-15</t>
  </si>
  <si>
    <t>长期待摊费用评估明细表</t>
  </si>
  <si>
    <t>表4-16</t>
  </si>
  <si>
    <t>递延所得税资产评估明细表</t>
  </si>
  <si>
    <t>表4-17</t>
  </si>
  <si>
    <t>其他非流动资产评估明细表</t>
  </si>
  <si>
    <t>表5</t>
  </si>
  <si>
    <t>流动负债评估汇总表</t>
  </si>
  <si>
    <t>表5-1</t>
  </si>
  <si>
    <t>短期借款评估明细表</t>
  </si>
  <si>
    <t>表5-2</t>
  </si>
  <si>
    <t>交易性金融负债评估明细表</t>
  </si>
  <si>
    <t>表5-3</t>
  </si>
  <si>
    <t>应付票据评估明细表</t>
  </si>
  <si>
    <t>表5-4</t>
  </si>
  <si>
    <t>应付账款评估明细表</t>
  </si>
  <si>
    <t>表5-5</t>
  </si>
  <si>
    <t>预收账款评估明细表</t>
  </si>
  <si>
    <t>表5-6</t>
  </si>
  <si>
    <t>应付职工薪酬评估明细表</t>
  </si>
  <si>
    <t>表5-7</t>
  </si>
  <si>
    <t>应交税费评估明细表</t>
  </si>
  <si>
    <t>表5-8</t>
  </si>
  <si>
    <t>应付利息评估明细表</t>
  </si>
  <si>
    <t>表5-9</t>
  </si>
  <si>
    <t>应付股利（应付利润）评估明细表</t>
  </si>
  <si>
    <t>表5-10</t>
  </si>
  <si>
    <t>其他应付款评估明细表</t>
  </si>
  <si>
    <t>表5-11</t>
  </si>
  <si>
    <t>一年内到期的非流动负债评估明细表</t>
  </si>
  <si>
    <t>表5-12</t>
  </si>
  <si>
    <t>其他流动负债评估明细表</t>
  </si>
  <si>
    <t>表6</t>
  </si>
  <si>
    <t>非流动负债评估汇总表</t>
  </si>
  <si>
    <t>表6-1</t>
  </si>
  <si>
    <t>长期借款评估明细表</t>
  </si>
  <si>
    <t>表6-2</t>
  </si>
  <si>
    <t>应付债券评估明细表</t>
  </si>
  <si>
    <t>表6-3</t>
  </si>
  <si>
    <t>长期应付款评估明细表</t>
  </si>
  <si>
    <t>表6-4</t>
  </si>
  <si>
    <t>专项应付款评估明细表</t>
  </si>
  <si>
    <t>表6-5</t>
  </si>
  <si>
    <t>预计负债评估明细表</t>
  </si>
  <si>
    <t>表6-6</t>
  </si>
  <si>
    <t>递延所得税负债评估明细表</t>
  </si>
  <si>
    <t>表6-7</t>
  </si>
  <si>
    <t>其他非流动负债评估明细表</t>
  </si>
  <si>
    <t>金额单位：人民币万元</t>
  </si>
  <si>
    <t>项目</t>
  </si>
  <si>
    <t>账面价值</t>
  </si>
  <si>
    <t>评估价值</t>
  </si>
  <si>
    <t>增减值</t>
  </si>
  <si>
    <r>
      <t>增值率</t>
    </r>
    <r>
      <rPr>
        <sz val="11"/>
        <rFont val="Arial Narrow"/>
        <family val="2"/>
      </rPr>
      <t>%</t>
    </r>
  </si>
  <si>
    <t>A</t>
  </si>
  <si>
    <t>B</t>
  </si>
  <si>
    <t>流动资产</t>
  </si>
  <si>
    <t>非流动资产</t>
  </si>
  <si>
    <r>
      <t>其中</t>
    </r>
    <r>
      <rPr>
        <sz val="11"/>
        <rFont val="Arial Narrow"/>
        <family val="2"/>
      </rPr>
      <t>:</t>
    </r>
    <r>
      <rPr>
        <sz val="11"/>
        <rFont val="宋体"/>
        <family val="0"/>
      </rPr>
      <t>可供出售金融资产</t>
    </r>
  </si>
  <si>
    <t>持有至到期投资</t>
  </si>
  <si>
    <t>长期应收款</t>
  </si>
  <si>
    <t>长期股权投资</t>
  </si>
  <si>
    <t>投资性房地产</t>
  </si>
  <si>
    <t>固定资产</t>
  </si>
  <si>
    <t>在建工程</t>
  </si>
  <si>
    <t>工程物资</t>
  </si>
  <si>
    <t>固定资产清理</t>
  </si>
  <si>
    <t>生产性生物资产</t>
  </si>
  <si>
    <t>油气资产</t>
  </si>
  <si>
    <t>无形资产</t>
  </si>
  <si>
    <t>开发支出</t>
  </si>
  <si>
    <t>商誉</t>
  </si>
  <si>
    <t>长期待摊费用</t>
  </si>
  <si>
    <t>递延所得税资产</t>
  </si>
  <si>
    <t>其他非流动资产</t>
  </si>
  <si>
    <t>资产总计</t>
  </si>
  <si>
    <t>流动负债</t>
  </si>
  <si>
    <t>非流动负债</t>
  </si>
  <si>
    <t>负债合计</t>
  </si>
  <si>
    <t>净资产(所有者权益)</t>
  </si>
  <si>
    <t>评估机构：黑龙江省龙垦资产评估有限公司</t>
  </si>
  <si>
    <t xml:space="preserve"> </t>
  </si>
  <si>
    <t>金额单位：人民币元</t>
  </si>
  <si>
    <t>编号</t>
  </si>
  <si>
    <t>科目名称</t>
  </si>
  <si>
    <t>增值率%</t>
  </si>
  <si>
    <t>原值</t>
  </si>
  <si>
    <t>净值</t>
  </si>
  <si>
    <t>房屋建筑物类合计</t>
  </si>
  <si>
    <t>4-6-1</t>
  </si>
  <si>
    <t>固定资产—房屋建筑物</t>
  </si>
  <si>
    <t>4-6-2</t>
  </si>
  <si>
    <t>固定资产—构筑物及其他辅助设备</t>
  </si>
  <si>
    <t>4-6-3</t>
  </si>
  <si>
    <t>固定资产—管道及沟槽</t>
  </si>
  <si>
    <t>设备类合计</t>
  </si>
  <si>
    <t>4-6-4</t>
  </si>
  <si>
    <t>固定资产—机器设备</t>
  </si>
  <si>
    <t>4-6-5</t>
  </si>
  <si>
    <t>固定资产—车辆</t>
  </si>
  <si>
    <t>4-6-6</t>
  </si>
  <si>
    <t>固定资产—电子设备</t>
  </si>
  <si>
    <t>4-6-7</t>
  </si>
  <si>
    <t>固定资产—土地</t>
  </si>
  <si>
    <t>合计</t>
  </si>
  <si>
    <t>减：固定资产减值准备</t>
  </si>
  <si>
    <t>固定资产合计</t>
  </si>
  <si>
    <t>评估人员：倪丽、于丽慧、杨晓宇</t>
  </si>
  <si>
    <r>
      <t>固定资产</t>
    </r>
    <r>
      <rPr>
        <b/>
        <sz val="20"/>
        <rFont val="Arial Narrow"/>
        <family val="2"/>
      </rPr>
      <t>---</t>
    </r>
    <r>
      <rPr>
        <b/>
        <sz val="20"/>
        <rFont val="宋体"/>
        <family val="0"/>
      </rPr>
      <t>房屋建筑物评估明细表</t>
    </r>
  </si>
  <si>
    <r>
      <t>表</t>
    </r>
    <r>
      <rPr>
        <sz val="11"/>
        <rFont val="Arial Narrow"/>
        <family val="2"/>
      </rPr>
      <t>4-6-1</t>
    </r>
  </si>
  <si>
    <t>房屋所有权证号</t>
  </si>
  <si>
    <t>座落位置</t>
  </si>
  <si>
    <t>权利人</t>
  </si>
  <si>
    <t>结构</t>
  </si>
  <si>
    <t>用途</t>
  </si>
  <si>
    <t>楼层</t>
  </si>
  <si>
    <t>建成年月</t>
  </si>
  <si>
    <t>建筑面积
（㎡）</t>
  </si>
  <si>
    <t>备注</t>
  </si>
  <si>
    <r>
      <t>评估单价（元/m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</si>
  <si>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t>评估总价（元）</t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</si>
  <si>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104</t>
    </r>
  </si>
  <si>
    <t>混合</t>
  </si>
  <si>
    <t>仓房</t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</si>
  <si>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</si>
  <si>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</si>
  <si>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</si>
  <si>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</si>
  <si>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</si>
  <si>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</si>
  <si>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</si>
  <si>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</si>
  <si>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</si>
  <si>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</si>
  <si>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</si>
  <si>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</si>
  <si>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</si>
  <si>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</si>
  <si>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t>小计</t>
  </si>
  <si>
    <t>减：房屋建筑物减值准备</t>
  </si>
  <si>
    <t>页计</t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</si>
  <si>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</si>
  <si>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</si>
  <si>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</si>
  <si>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</si>
  <si>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</si>
  <si>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</si>
  <si>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</si>
  <si>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</si>
  <si>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</si>
  <si>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</si>
  <si>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</si>
  <si>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</si>
  <si>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</si>
  <si>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</si>
  <si>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</si>
  <si>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</si>
  <si>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</si>
  <si>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</si>
  <si>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</si>
  <si>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</si>
  <si>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</si>
  <si>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</si>
  <si>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</si>
  <si>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</si>
  <si>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</si>
  <si>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</si>
  <si>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</si>
  <si>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</si>
  <si>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</si>
  <si>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</si>
  <si>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</si>
  <si>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</si>
  <si>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号楼109</t>
    </r>
  </si>
  <si>
    <t>祥和小区6号楼112</t>
  </si>
  <si>
    <t>祥和小区6号楼114</t>
  </si>
  <si>
    <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号楼115</t>
    </r>
  </si>
  <si>
    <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号楼117</t>
    </r>
  </si>
  <si>
    <r>
      <t>祥和小区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号楼118</t>
    </r>
  </si>
  <si>
    <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号楼101</t>
    </r>
  </si>
  <si>
    <t>祥和小区7号楼103</t>
  </si>
  <si>
    <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号楼104</t>
    </r>
  </si>
  <si>
    <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号楼107</t>
    </r>
  </si>
  <si>
    <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号楼109</t>
    </r>
  </si>
  <si>
    <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号楼110</t>
    </r>
  </si>
  <si>
    <t>祥和小区7号楼113</t>
  </si>
  <si>
    <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号楼114</t>
    </r>
  </si>
  <si>
    <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号楼115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</si>
  <si>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</si>
  <si>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</si>
  <si>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</si>
  <si>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</si>
  <si>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</si>
  <si>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</si>
  <si>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</si>
  <si>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</si>
  <si>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</si>
  <si>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</si>
  <si>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</si>
  <si>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</si>
  <si>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</si>
  <si>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</si>
  <si>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</si>
  <si>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</si>
  <si>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</si>
  <si>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</si>
  <si>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</si>
  <si>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</si>
  <si>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</si>
  <si>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</si>
  <si>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</si>
  <si>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</si>
  <si>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</si>
  <si>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</si>
  <si>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</si>
  <si>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</si>
  <si>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</si>
  <si>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</si>
  <si>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</si>
  <si>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</si>
  <si>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</si>
  <si>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</si>
  <si>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</si>
  <si>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</si>
  <si>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</si>
  <si>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</si>
  <si>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</si>
  <si>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</si>
  <si>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</si>
  <si>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</si>
  <si>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</si>
  <si>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</si>
  <si>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</si>
  <si>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</si>
  <si>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</si>
  <si>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</si>
  <si>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</si>
  <si>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13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</si>
  <si>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</si>
  <si>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</si>
  <si>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</si>
  <si>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</si>
  <si>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14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</si>
  <si>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</si>
  <si>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</si>
  <si>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</si>
  <si>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</si>
  <si>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</si>
  <si>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</si>
  <si>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</si>
  <si>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19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</si>
  <si>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</si>
  <si>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</si>
  <si>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</si>
  <si>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</si>
  <si>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</si>
  <si>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</si>
  <si>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</si>
  <si>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</si>
  <si>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</si>
  <si>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</si>
  <si>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</si>
  <si>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</si>
  <si>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</si>
  <si>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</si>
  <si>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</si>
  <si>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</si>
  <si>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</si>
  <si>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</si>
  <si>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</si>
  <si>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</si>
  <si>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</si>
  <si>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</si>
  <si>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</si>
  <si>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号楼北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</si>
  <si>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</si>
  <si>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</si>
  <si>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</si>
  <si>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</si>
  <si>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</si>
  <si>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</si>
  <si>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</si>
  <si>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</si>
  <si>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</si>
  <si>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25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</si>
  <si>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</si>
  <si>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26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</si>
  <si>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号楼南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</si>
  <si>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</si>
  <si>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</si>
  <si>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</si>
  <si>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</si>
  <si>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</si>
  <si>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</si>
  <si>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</si>
  <si>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</si>
  <si>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27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</si>
  <si>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</si>
  <si>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</si>
  <si>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</si>
  <si>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</si>
  <si>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</si>
  <si>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</si>
  <si>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</si>
  <si>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28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</si>
  <si>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</si>
  <si>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</si>
  <si>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</si>
  <si>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</si>
  <si>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</si>
  <si>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</si>
  <si>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</si>
  <si>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29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</si>
  <si>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</si>
  <si>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</si>
  <si>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</si>
  <si>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</si>
  <si>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</si>
  <si>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</si>
  <si>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</si>
  <si>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</si>
  <si>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</si>
  <si>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</si>
  <si>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</si>
  <si>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</si>
  <si>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</si>
  <si>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31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</si>
  <si>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102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</si>
  <si>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103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</si>
  <si>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104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</si>
  <si>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105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</si>
  <si>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106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</si>
  <si>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107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</si>
  <si>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108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</si>
  <si>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109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</si>
  <si>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110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</si>
  <si>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111</t>
    </r>
  </si>
  <si>
    <r>
      <rPr>
        <sz val="11"/>
        <color indexed="8"/>
        <rFont val="宋体"/>
        <family val="0"/>
      </rPr>
      <t>祥和小区</t>
    </r>
    <r>
      <rPr>
        <sz val="11"/>
        <color indexed="8"/>
        <rFont val="Arial"/>
        <family val="2"/>
      </rPr>
      <t>32</t>
    </r>
    <r>
      <rPr>
        <sz val="11"/>
        <color indexed="8"/>
        <rFont val="宋体"/>
        <family val="0"/>
      </rPr>
      <t>号楼</t>
    </r>
    <r>
      <rPr>
        <sz val="11"/>
        <color indexed="8"/>
        <rFont val="Arial"/>
        <family val="2"/>
      </rPr>
      <t>112</t>
    </r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</si>
  <si>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号楼101</t>
    </r>
  </si>
  <si>
    <t>祥和小区33号楼102</t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</si>
  <si>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号楼103</t>
    </r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</si>
  <si>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号楼104</t>
    </r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</si>
  <si>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号楼105</t>
    </r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</si>
  <si>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号楼107</t>
    </r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</si>
  <si>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号楼108</t>
    </r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</si>
  <si>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号楼109</t>
    </r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</si>
  <si>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号楼110</t>
    </r>
  </si>
  <si>
    <t>祥和小区33号楼111</t>
  </si>
  <si>
    <r>
      <t>祥和小区</t>
    </r>
    <r>
      <rPr>
        <sz val="11"/>
        <color indexed="8"/>
        <rFont val="Arial"/>
        <family val="2"/>
      </rPr>
      <t>33</t>
    </r>
    <r>
      <rPr>
        <sz val="11"/>
        <color indexed="8"/>
        <rFont val="宋体"/>
        <family val="0"/>
      </rPr>
      <t>号楼112</t>
    </r>
  </si>
  <si>
    <t>原房号</t>
  </si>
  <si>
    <t>新房号</t>
  </si>
  <si>
    <t>车库（阳光馨园小区C栋6号）</t>
  </si>
  <si>
    <t>车库</t>
  </si>
  <si>
    <t>车库（御园小区13号楼0118号）</t>
  </si>
  <si>
    <t>车库（山水家园新13号楼13号）</t>
  </si>
  <si>
    <t>车库（山水家园新13号楼14号）</t>
  </si>
  <si>
    <t>车库（盛世家园11号楼0136）</t>
  </si>
  <si>
    <t>车库（山水家园16号楼10号）</t>
  </si>
  <si>
    <t>原楼号22号</t>
  </si>
  <si>
    <t>现楼号32</t>
  </si>
  <si>
    <t>明珠家园小区8号楼22号车库</t>
  </si>
  <si>
    <t>联通街47号屋</t>
  </si>
  <si>
    <t>商业</t>
  </si>
  <si>
    <t>联通街49号屋</t>
  </si>
  <si>
    <t>联通街西门市房28号</t>
  </si>
  <si>
    <t>两门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</si>
</sst>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00"/>
    <numFmt numFmtId="180" formatCode="0.00000000"/>
    <numFmt numFmtId="181" formatCode="#,##0.00_ "/>
    <numFmt numFmtId="182" formatCode="0_);[Red]\(0\)"/>
    <numFmt numFmtId="183" formatCode="yyyy/m"/>
    <numFmt numFmtId="184" formatCode="0.00_);\(0.00\)"/>
    <numFmt numFmtId="185" formatCode="0.00_);[Red]\(0.00\)"/>
    <numFmt numFmtId="186" formatCode="_ * #,##0.00_ ;_ * \-#,##0.00_ ;_ * &quot;-&quot;??.00_ ;_ @_ "/>
    <numFmt numFmtId="187" formatCode="_ * #,##0_ ;_ * \-#,##0_ ;_ * &quot;-&quot;??_ ;_ @_ "/>
  </numFmts>
  <fonts count="59">
    <font>
      <sz val="12"/>
      <name val="宋体"/>
      <family val="0"/>
    </font>
    <font>
      <sz val="11"/>
      <name val="宋体"/>
      <family val="0"/>
    </font>
    <font>
      <b/>
      <sz val="20"/>
      <name val="Arial Narrow"/>
      <family val="2"/>
    </font>
    <font>
      <sz val="9"/>
      <name val="Arial Narrow"/>
      <family val="2"/>
    </font>
    <font>
      <b/>
      <sz val="20"/>
      <name val="宋体"/>
      <family val="0"/>
    </font>
    <font>
      <sz val="11"/>
      <name val="Arial Narrow"/>
      <family val="2"/>
    </font>
    <font>
      <sz val="10"/>
      <name val="宋体"/>
      <family val="0"/>
    </font>
    <font>
      <sz val="10"/>
      <name val="Arial Narrow"/>
      <family val="2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color indexed="8"/>
      <name val="Arial Narrow"/>
      <family val="2"/>
    </font>
    <font>
      <sz val="11"/>
      <name val="Arial"/>
      <family val="2"/>
    </font>
    <font>
      <sz val="10"/>
      <name val="Arial Black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1"/>
      <color indexed="10"/>
      <name val="Arial"/>
      <family val="2"/>
    </font>
    <font>
      <sz val="20"/>
      <name val="Arial Narrow"/>
      <family val="2"/>
    </font>
    <font>
      <b/>
      <sz val="10"/>
      <name val="宋体"/>
      <family val="0"/>
    </font>
    <font>
      <sz val="12"/>
      <color indexed="12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2"/>
      <name val="Arial"/>
      <family val="2"/>
    </font>
    <font>
      <b/>
      <sz val="12"/>
      <name val="MS Sans Serif"/>
      <family val="2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Times New Roman"/>
      <family val="1"/>
    </font>
    <font>
      <sz val="11"/>
      <color indexed="6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2"/>
      <name val="MS Sans Serif"/>
      <family val="2"/>
    </font>
    <font>
      <sz val="11"/>
      <name val="蹈框"/>
      <family val="0"/>
    </font>
    <font>
      <sz val="12"/>
      <name val="바탕체"/>
      <family val="3"/>
    </font>
    <font>
      <vertAlign val="superscript"/>
      <sz val="11"/>
      <name val="宋体"/>
      <family val="0"/>
    </font>
    <font>
      <u val="single"/>
      <sz val="18"/>
      <color indexed="1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1" applyNumberFormat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2" fillId="9" borderId="0" applyNumberFormat="0" applyBorder="0" applyAlignment="0" applyProtection="0"/>
    <xf numFmtId="0" fontId="30" fillId="0" borderId="6" applyNumberFormat="0" applyFill="0" applyAlignment="0" applyProtection="0"/>
    <xf numFmtId="0" fontId="22" fillId="10" borderId="0" applyNumberFormat="0" applyBorder="0" applyAlignment="0" applyProtection="0"/>
    <xf numFmtId="0" fontId="38" fillId="11" borderId="7" applyNumberFormat="0" applyAlignment="0" applyProtection="0"/>
    <xf numFmtId="0" fontId="42" fillId="11" borderId="2" applyNumberFormat="0" applyAlignment="0" applyProtection="0"/>
    <xf numFmtId="0" fontId="25" fillId="12" borderId="8" applyNumberFormat="0" applyAlignment="0" applyProtection="0"/>
    <xf numFmtId="0" fontId="15" fillId="4" borderId="0" applyNumberFormat="0" applyBorder="0" applyAlignment="0" applyProtection="0"/>
    <xf numFmtId="0" fontId="22" fillId="13" borderId="0" applyNumberFormat="0" applyBorder="0" applyAlignment="0" applyProtection="0"/>
    <xf numFmtId="0" fontId="43" fillId="0" borderId="9" applyNumberFormat="0" applyFill="0" applyAlignment="0" applyProtection="0"/>
    <xf numFmtId="0" fontId="29" fillId="0" borderId="10" applyNumberFormat="0" applyFill="0" applyAlignment="0" applyProtection="0"/>
    <xf numFmtId="0" fontId="44" fillId="3" borderId="0" applyNumberFormat="0" applyBorder="0" applyAlignment="0" applyProtection="0"/>
    <xf numFmtId="0" fontId="46" fillId="14" borderId="0" applyNumberFormat="0" applyBorder="0" applyAlignment="0" applyProtection="0"/>
    <xf numFmtId="0" fontId="15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1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41" fillId="0" borderId="0">
      <alignment/>
      <protection/>
    </xf>
    <xf numFmtId="37" fontId="47" fillId="0" borderId="0">
      <alignment/>
      <protection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2" fillId="21" borderId="0" applyNumberFormat="0" applyBorder="0" applyAlignment="0" applyProtection="0"/>
    <xf numFmtId="0" fontId="15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23" borderId="0" applyNumberFormat="0" applyBorder="0" applyAlignment="0" applyProtection="0"/>
    <xf numFmtId="0" fontId="22" fillId="24" borderId="0" applyNumberFormat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>
      <alignment horizontal="center"/>
      <protection/>
    </xf>
    <xf numFmtId="0" fontId="23" fillId="11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12" applyNumberFormat="0" applyAlignment="0" applyProtection="0"/>
    <xf numFmtId="0" fontId="39" fillId="0" borderId="13">
      <alignment horizontal="left" vertical="center"/>
      <protection/>
    </xf>
    <xf numFmtId="0" fontId="48" fillId="0" borderId="0">
      <alignment/>
      <protection/>
    </xf>
    <xf numFmtId="0" fontId="40" fillId="0" borderId="1">
      <alignment horizontal="center"/>
      <protection/>
    </xf>
    <xf numFmtId="0" fontId="40" fillId="0" borderId="0">
      <alignment horizontal="center" vertical="center"/>
      <protection/>
    </xf>
    <xf numFmtId="0" fontId="49" fillId="0" borderId="0" applyNumberFormat="0" applyFill="0">
      <alignment horizontal="left" vertical="center"/>
      <protection/>
    </xf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4" fillId="25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/>
    </xf>
    <xf numFmtId="0" fontId="55" fillId="25" borderId="1" xfId="0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3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6" fillId="25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81" fontId="12" fillId="0" borderId="1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4" fontId="56" fillId="25" borderId="1" xfId="0" applyNumberFormat="1" applyFont="1" applyFill="1" applyBorder="1" applyAlignment="1">
      <alignment horizontal="center" vertical="center"/>
    </xf>
    <xf numFmtId="184" fontId="56" fillId="2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14" fillId="0" borderId="1" xfId="0" applyNumberFormat="1" applyFont="1" applyBorder="1" applyAlignment="1">
      <alignment vertical="center"/>
    </xf>
    <xf numFmtId="181" fontId="14" fillId="0" borderId="1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183" fontId="7" fillId="0" borderId="1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81" fontId="3" fillId="0" borderId="0" xfId="0" applyNumberFormat="1" applyFont="1" applyAlignment="1">
      <alignment horizontal="right" vertical="center"/>
    </xf>
    <xf numFmtId="0" fontId="16" fillId="25" borderId="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43" fontId="5" fillId="0" borderId="1" xfId="23" applyNumberFormat="1" applyFont="1" applyBorder="1" applyAlignment="1">
      <alignment horizontal="center" vertical="center"/>
    </xf>
    <xf numFmtId="43" fontId="5" fillId="0" borderId="1" xfId="23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3" fontId="5" fillId="0" borderId="1" xfId="23" applyNumberFormat="1" applyFont="1" applyFill="1" applyBorder="1" applyAlignment="1">
      <alignment horizontal="center" vertical="center"/>
    </xf>
    <xf numFmtId="43" fontId="5" fillId="0" borderId="1" xfId="23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1" fontId="0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3" fontId="5" fillId="0" borderId="1" xfId="23" applyNumberFormat="1" applyFont="1" applyBorder="1" applyAlignment="1">
      <alignment vertical="center"/>
    </xf>
    <xf numFmtId="186" fontId="5" fillId="0" borderId="1" xfId="23" applyNumberFormat="1" applyFont="1" applyBorder="1" applyAlignment="1">
      <alignment vertical="center"/>
    </xf>
    <xf numFmtId="187" fontId="5" fillId="0" borderId="1" xfId="23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11" borderId="1" xfId="0" applyFont="1" applyFill="1" applyBorder="1" applyAlignment="1">
      <alignment horizontal="center" vertical="center"/>
    </xf>
    <xf numFmtId="0" fontId="20" fillId="0" borderId="0" xfId="25" applyFont="1" applyAlignment="1" applyProtection="1">
      <alignment/>
      <protection/>
    </xf>
    <xf numFmtId="0" fontId="7" fillId="0" borderId="1" xfId="0" applyFont="1" applyBorder="1" applyAlignment="1">
      <alignment vertical="center"/>
    </xf>
    <xf numFmtId="0" fontId="20" fillId="0" borderId="1" xfId="25" applyFont="1" applyBorder="1" applyAlignment="1" applyProtection="1">
      <alignment horizontal="left" vertical="center"/>
      <protection/>
    </xf>
    <xf numFmtId="0" fontId="20" fillId="0" borderId="1" xfId="25" applyFont="1" applyBorder="1" applyAlignment="1" applyProtection="1">
      <alignment vertical="center"/>
      <protection/>
    </xf>
    <xf numFmtId="0" fontId="20" fillId="0" borderId="25" xfId="25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8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强调文字颜色 3" xfId="57"/>
    <cellStyle name="强调文字颜色 4" xfId="58"/>
    <cellStyle name="Normal_0105第二套审计报表定稿" xfId="59"/>
    <cellStyle name="no dec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烹拳 [0]_97MBO" xfId="69"/>
    <cellStyle name="ColLevel_0" xfId="70"/>
    <cellStyle name="Column_Title" xfId="71"/>
    <cellStyle name="Grey" xfId="72"/>
    <cellStyle name="Comma_laroux" xfId="73"/>
    <cellStyle name="Comma [0]_laroux" xfId="74"/>
    <cellStyle name="Currency_353HHC" xfId="75"/>
    <cellStyle name="Header1" xfId="76"/>
    <cellStyle name="Header2" xfId="77"/>
    <cellStyle name="Normal - Style1" xfId="78"/>
    <cellStyle name="style" xfId="79"/>
    <cellStyle name="style1" xfId="80"/>
    <cellStyle name="style2" xfId="81"/>
    <cellStyle name="超级链接_03飞天网景公司" xfId="82"/>
    <cellStyle name="分级显示行_1_4附件二凯旋评估表" xfId="83"/>
    <cellStyle name="霓付 [0]_97MBO" xfId="84"/>
    <cellStyle name="霓付_97MBO" xfId="85"/>
    <cellStyle name="烹拳_97MBO" xfId="86"/>
    <cellStyle name="普通_ 白土" xfId="87"/>
    <cellStyle name="千分位[0]_ 白土" xfId="88"/>
    <cellStyle name="千分位_ 白土" xfId="89"/>
    <cellStyle name="千位[0]_GetDateDialog" xfId="90"/>
    <cellStyle name="千位_GetDateDialog" xfId="91"/>
    <cellStyle name="钎霖_laroux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8504;&#32418;&#27905;\My%20Documents\&#28504;&#27946;&#27905;123\xinbiao\benbu\&#27784;&#38451;&#26412;&#37096;&#65288;&#23436;&#25104;&#65289;\20010630&#24211;&#23384;&#28165;&#21333;&#19978;&#25253;&#35843;&#25972;&#21518;&#26631;&#209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封面"/>
      <sheetName val="审计数据调节表"/>
      <sheetName val="资产负债表"/>
      <sheetName val="1货币资金"/>
      <sheetName val="2短期投资"/>
      <sheetName val="3应收票据"/>
      <sheetName val="4 应收帐款"/>
      <sheetName val="5坏帐及存货跌价准备"/>
      <sheetName val="6 預付款"/>
      <sheetName val="7 其它应收款"/>
      <sheetName val="8存货"/>
      <sheetName val="9待摊费用"/>
      <sheetName val="10待处理资产净损失"/>
      <sheetName val="11一年内到期的长期债权投资变动表"/>
      <sheetName val="11.1一年内到期的长期债权投资"/>
      <sheetName val="12长期投资分类变动表"/>
      <sheetName val="12.1长期投资-债权"/>
      <sheetName val="12.2长期投资-股权(1)"/>
      <sheetName val="12.3长期投资-股权(2)"/>
      <sheetName val="13固定资产"/>
      <sheetName val="13.1融资租入固定资产"/>
      <sheetName val="14固定资产清理"/>
      <sheetName val="15在建工程"/>
      <sheetName val="16无形资产及待摊递延资产（长期待摊）"/>
      <sheetName val="17其它流动及长期资产"/>
      <sheetName val="18短期银行借款"/>
      <sheetName val="18(续1)外部单位短期其它借款"/>
      <sheetName val="18(续2)与中电信集团公司之短期贷款"/>
      <sheetName val="18(续3)与中电信集团附属公司之短期贷款"/>
      <sheetName val="19应付票据"/>
      <sheetName val="20应付帐款"/>
      <sheetName val="21预收帐款"/>
      <sheetName val="21a預收有价卡资料调查表"/>
      <sheetName val="21b电话卡结算调查表"/>
      <sheetName val="21c电话卡期末结余情况调查表"/>
      <sheetName val="21d电话卡本年使用量调查表"/>
      <sheetName val="21e电话卡本年使用量调查表"/>
      <sheetName val="22其他应付款"/>
      <sheetName val="23应付工資及福利费"/>
      <sheetName val="24未交税金、应上交款项、其他未交款及递延税款"/>
      <sheetName val="25預提費用"/>
      <sheetName val="26銀行長期借款"/>
      <sheetName val="27外部单位长期其他借款"/>
      <sheetName val="27(续1)与中电信集团公司之长期贷款"/>
      <sheetName val="27(续2)与中电信集团附属公司之长期贷款 "/>
      <sheetName val="28应付债券"/>
      <sheetName val="29 长期应付款"/>
      <sheetName val="30其他长期负债"/>
      <sheetName val="31所有者权益"/>
      <sheetName val="损益表"/>
      <sheetName val="P1国内长途话费"/>
      <sheetName val="P2国际通话收入"/>
      <sheetName val="P3港澳台通话收入"/>
      <sheetName val="P4月租费合计"/>
      <sheetName val="P4.1月租费"/>
      <sheetName val="P4.2月租费-客户量"/>
      <sheetName val="P5本地网话费收入"/>
      <sheetName val="P6国内长途电路(条数)"/>
      <sheetName val="P7国际长途电路(条数)"/>
      <sheetName val="P8本地网电路(条数)"/>
      <sheetName val="P9 多媒体业务收入"/>
      <sheetName val="P9a多媒体业务数据"/>
      <sheetName val="P10网间结算收入及支出"/>
      <sheetName val="P11网间结算收入及支出"/>
      <sheetName val="P11a网间结算通話量"/>
      <sheetName val="P12初装费"/>
      <sheetName val="P13 装移机收入及成本"/>
      <sheetName val="P14电话卡收入"/>
      <sheetName val="P15邮电附加费"/>
      <sheetName val="P16通信業務成本及管理費用"/>
      <sheetName val="P16a 内退及房改一次性补贴调查表"/>
      <sheetName val="P17营业税金及附加"/>
      <sheetName val="P18利息費用"/>
      <sheetName val="P19其它业务利润及营业外收支"/>
      <sheetName val="P20其它收入"/>
      <sheetName val="差异测试表 "/>
      <sheetName val="900 行表 "/>
      <sheetName val="A1现金盘点表"/>
      <sheetName val="A2存货盘点表"/>
      <sheetName val="A3存货盘点汇总表"/>
      <sheetName val="A4发函统计表"/>
      <sheetName val="B1配置调查表"/>
      <sheetName val="B2折扣率调查表"/>
      <sheetName val="B3合同调查表"/>
      <sheetName val="B4线路资产单位造价调查表"/>
      <sheetName val="B5赔补费调查表"/>
      <sheetName val="B6估列资产调查表"/>
      <sheetName val="B7其他设备状况表"/>
      <sheetName val="B8车辆状况调查表"/>
      <sheetName val="货币资金汇总"/>
      <sheetName val="现金"/>
      <sheetName val="内部银行存款 "/>
      <sheetName val="外部银行存款 "/>
      <sheetName val="内部存款"/>
      <sheetName val="应收票据"/>
      <sheetName val="应收债权"/>
      <sheetName val="坏账准备"/>
      <sheetName val="其他应收款"/>
      <sheetName val="预付帐款"/>
      <sheetName val="存货类别"/>
      <sheetName val="存货跌价-可变现净值汇总"/>
      <sheetName val="存货跌价-可变现净值明细表 (2)"/>
      <sheetName val="存货跌价-可变现净值明细表(2)"/>
      <sheetName val="存货跌价-可变现净值明细表(3)"/>
      <sheetName val="存货跌价-可变现净值明细表(4)"/>
      <sheetName val="待摊费用"/>
      <sheetName val="长投类别"/>
      <sheetName val="长期股权投资"/>
      <sheetName val="长期债权投资 "/>
      <sheetName val="固定资产及折旧类别 "/>
      <sheetName val="折旧测算表"/>
      <sheetName val="固定资产明细"/>
      <sheetName val="新增固定资产明细"/>
      <sheetName val="新增固定资产数量检查"/>
      <sheetName val="房产证统计"/>
      <sheetName val="行车证统计"/>
      <sheetName val="固定资产减值准备分析"/>
      <sheetName val="在建工程"/>
      <sheetName val="在建工程减值准备分析"/>
      <sheetName val="无形资产"/>
      <sheetName val="借款分类表"/>
      <sheetName val="借款明细（长期）"/>
      <sheetName val="借款明细 (短期)"/>
      <sheetName val="应付福利 "/>
      <sheetName val="销项税金计算表"/>
      <sheetName val="进项税金检查表"/>
      <sheetName val="股本"/>
      <sheetName val="资本公积"/>
      <sheetName val="盈余公积"/>
      <sheetName val="未分配利润"/>
      <sheetName val="主营收入明细"/>
      <sheetName val="税金明细"/>
      <sheetName val="营费明细"/>
      <sheetName val="管理明细 "/>
      <sheetName val="三费提取表"/>
      <sheetName val="财务明细"/>
      <sheetName val="他收明细"/>
      <sheetName val="他支明细"/>
      <sheetName val="外收明细"/>
      <sheetName val="外支明细 "/>
      <sheetName val="主营成本明细"/>
      <sheetName val="成本构成表"/>
      <sheetName val="销售成本检查表"/>
      <sheetName val="制造费用"/>
      <sheetName val="审定表"/>
      <sheetName val="人工分析"/>
      <sheetName val="非现金清偿"/>
      <sheetName val="关联交易明细表"/>
      <sheetName val="关联方目录表"/>
      <sheetName val="关联交易汇总表"/>
      <sheetName val="Sheet1"/>
      <sheetName val="1评估结果分类汇总表"/>
      <sheetName val="2流动资产汇总表"/>
      <sheetName val="3流动资产--现金"/>
      <sheetName val="4流动资产--银行存款"/>
      <sheetName val="5流动资产--其他货币"/>
      <sheetName val="6短投汇总表"/>
      <sheetName val="7短投股票"/>
      <sheetName val="8短投债券"/>
      <sheetName val="9短投其他"/>
      <sheetName val="10流动资产--票据"/>
      <sheetName val="11流动资产--股利"/>
      <sheetName val="12流动资产--利息"/>
      <sheetName val="13流动资产--应收"/>
      <sheetName val="PwC-1应收帐款"/>
      <sheetName val="14流动资产--其他应收"/>
      <sheetName val="PwC-2其它应收款"/>
      <sheetName val="PwC-3十大应收账款及其他应收款余额表"/>
      <sheetName val="15备用金"/>
      <sheetName val="16流动资产--预付"/>
      <sheetName val="PwC-4预付帐款"/>
      <sheetName val="17流动资产--补贴"/>
      <sheetName val="18流动资产--存货"/>
      <sheetName val="PwC-5存货"/>
      <sheetName val="19流动资产-在途物资"/>
      <sheetName val="20流动资产-库存材料"/>
      <sheetName val="21流动资产-在库低值"/>
      <sheetName val="22流动资产-在用低值"/>
      <sheetName val="23流动资产-库存商品"/>
      <sheetName val="24流动资产-出租商品"/>
      <sheetName val="25流动资产-委托加工物资"/>
      <sheetName val="26流动资产-委托代销商品"/>
      <sheetName val="27流动资产-受托代销商品"/>
      <sheetName val="28流动资产-分期收款发出商品"/>
      <sheetName val="29流动资产--待摊"/>
      <sheetName val="30流动资产--待处理"/>
      <sheetName val="31一年到期长期债权"/>
      <sheetName val="32其他流动资产"/>
      <sheetName val="33长期投资汇总表"/>
      <sheetName val="34长期投资--股票"/>
      <sheetName val="35长期投资--债券"/>
      <sheetName val="36长期投资--其他股权投资"/>
      <sheetName val="37长期投资--其他债权投资"/>
      <sheetName val="PwC-6固定资产及累计折旧变动表"/>
      <sheetName val="PwC-6.1抵押质押担保固定资产明细表"/>
      <sheetName val="PwC-6.2闲置固定资产"/>
      <sheetName val="PwC-6.3融资租赁固定资产"/>
      <sheetName val="PwC-6.4固定资产处置"/>
      <sheetName val="PwC-6.5资产评估"/>
      <sheetName val="PwC-7在建工程"/>
      <sheetName val="38土地使用权清查评估明细表"/>
      <sheetName val="39其他无形资产"/>
      <sheetName val="40开办费"/>
      <sheetName val="41长期待摊费用"/>
      <sheetName val="42其他长期资产"/>
      <sheetName val="43递延税款借项"/>
      <sheetName val="44流动负债汇总表"/>
      <sheetName val="45短期借款"/>
      <sheetName val="46应付票据"/>
      <sheetName val="47应付帐款"/>
      <sheetName val="PwC-8应付帐款"/>
      <sheetName val="48预收帐款"/>
      <sheetName val="PwC-9预收帐款"/>
      <sheetName val="PwC-10十大应付账款及其他应付款余额表"/>
      <sheetName val="49应付工资"/>
      <sheetName val="PwC-11应付工资及应付福利费"/>
      <sheetName val="50应付福利费"/>
      <sheetName val="PwC-12福利费计算表"/>
      <sheetName val="51应付股利"/>
      <sheetName val="52应交上级资金"/>
      <sheetName val="53应交税金"/>
      <sheetName val="54其它应交款"/>
      <sheetName val="55其他应付款"/>
      <sheetName val="PwC-13其他应付款"/>
      <sheetName val="56预提费用"/>
      <sheetName val="57预计负债"/>
      <sheetName val="58一年内到期长期负债"/>
      <sheetName val="59其他流动负债"/>
      <sheetName val="60长期负债汇总表"/>
      <sheetName val="61长期借款"/>
      <sheetName val="62应付债券"/>
      <sheetName val="63长期应付款"/>
      <sheetName val="PwC-14长期应付款及其他长期负债变动"/>
      <sheetName val="64专项应付款"/>
      <sheetName val="65其他长期负债"/>
      <sheetName val="66递延税款贷项"/>
      <sheetName val="00000000"/>
      <sheetName val="00000001"/>
      <sheetName val="长期投资-쌭其他投资"/>
      <sheetName val="FS-W"/>
      <sheetName val="FS-N"/>
      <sheetName val="长期投资-_其他投资"/>
      <sheetName val="上报"/>
      <sheetName val="其他业务收入汇总表"/>
      <sheetName val="其他业务收入明细表"/>
      <sheetName val="营业场地支持"/>
      <sheetName val="场地使用(一季度)"/>
      <sheetName val="场地使用 (二季度)"/>
      <sheetName val="促销管理"/>
      <sheetName val="广告位"/>
      <sheetName val="广告位政策"/>
      <sheetName val="新店开业促销活动"/>
      <sheetName val="二门店开业赞助"/>
      <sheetName val="春节赞助费"/>
      <sheetName val="五一赞助费"/>
      <sheetName val="元旦赞助费"/>
      <sheetName val="元旦促销活动费"/>
      <sheetName val="销售支持费"/>
      <sheetName val="制冷节"/>
      <sheetName val="其他服务费"/>
      <sheetName val="空调安装返利明细"/>
      <sheetName val="空调安装应收明细"/>
      <sheetName val="空调数量明细"/>
      <sheetName val="空调政策表"/>
      <sheetName val="Sheet3"/>
      <sheetName val="xxxxx"/>
      <sheetName val="00000"/>
      <sheetName val="kkkkk"/>
      <sheetName val="上半年汇总"/>
      <sheetName val="三季度汇总"/>
      <sheetName val="3-1汇总表"/>
      <sheetName val="3-6实收"/>
      <sheetName val="调节表"/>
      <sheetName val="3-7欠收"/>
      <sheetName val="欠收原因"/>
      <sheetName val="3-5调整说明书"/>
      <sheetName val="3-2-1月折扣计算表"/>
      <sheetName val="3-3季度"/>
      <sheetName val="3-4年度"/>
      <sheetName val="3-2-3特价机"/>
      <sheetName val="3-2-2代销"/>
      <sheetName val="上年实收调整"/>
      <sheetName val="委托代收明细表"/>
      <sheetName val="4-2降价"/>
      <sheetName val="4-2降价负数"/>
      <sheetName val="4-3退残"/>
      <sheetName val="4-3退残负数"/>
      <sheetName val="残次"/>
      <sheetName val="Journal list"/>
      <sheetName val="Journal list (2)"/>
      <sheetName val="Journal list (3)"/>
      <sheetName val="Journal list (4)"/>
      <sheetName val="Journal list (5)"/>
      <sheetName val="Log"/>
      <sheetName val="表头备用"/>
      <sheetName val="表头"/>
      <sheetName val="应付工程款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1流动资产--应收"/>
      <sheetName val="12流动资产--利润"/>
      <sheetName val="13流动资产--利息"/>
      <sheetName val="14流动资产--预付"/>
      <sheetName val="15流动资产--补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消耗件"/>
      <sheetName val="高价件"/>
      <sheetName val="Sheet1"/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XL4Poppy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应收股利"/>
      <sheetName val="应收利息"/>
      <sheetName val="流动资产--备用金"/>
      <sheetName val="流动资产-其他存货"/>
      <sheetName val="房屋建筑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______"/>
      <sheetName val="xxxxxx"/>
      <sheetName val="省级固定资产汇总"/>
      <sheetName val="地级固定资产汇总"/>
      <sheetName val="构筑物 "/>
      <sheetName val="在建土建 "/>
      <sheetName val="剥离及调整"/>
      <sheetName val="租赁电信公司"/>
      <sheetName val="租赁移动服务公司"/>
      <sheetName val="laroux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土建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交换设备"/>
      <sheetName val="铁塔设备"/>
      <sheetName val="基站设备"/>
      <sheetName val="电源设备"/>
      <sheetName val="空调设备"/>
      <sheetName val="传输设备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#REF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K17未交税金、应上交款项及其他未交款"/>
      <sheetName val="49预提费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SheetLayoutView="100" workbookViewId="0" topLeftCell="A1">
      <selection activeCell="A10" sqref="A10"/>
    </sheetView>
  </sheetViews>
  <sheetFormatPr defaultColWidth="9.00390625" defaultRowHeight="14.25"/>
  <cols>
    <col min="1" max="1" width="71.00390625" style="0" customWidth="1"/>
  </cols>
  <sheetData>
    <row r="1" ht="22.5">
      <c r="A1" s="126" t="s">
        <v>0</v>
      </c>
    </row>
    <row r="2" ht="22.5">
      <c r="A2" s="126"/>
    </row>
    <row r="3" ht="22.5">
      <c r="A3" s="126" t="s">
        <v>1</v>
      </c>
    </row>
    <row r="4" ht="22.5">
      <c r="A4" s="126"/>
    </row>
    <row r="5" ht="22.5">
      <c r="A5" s="126" t="s">
        <v>2</v>
      </c>
    </row>
    <row r="6" ht="21" customHeight="1">
      <c r="A6" s="126" t="s">
        <v>3</v>
      </c>
    </row>
    <row r="7" ht="22.5">
      <c r="A7" s="126"/>
    </row>
    <row r="8" ht="22.5">
      <c r="A8" s="126"/>
    </row>
    <row r="9" ht="22.5">
      <c r="A9" s="126"/>
    </row>
    <row r="10" ht="22.5">
      <c r="A10" s="126"/>
    </row>
    <row r="11" ht="22.5">
      <c r="A11" s="126"/>
    </row>
    <row r="12" ht="22.5">
      <c r="A12" s="126"/>
    </row>
    <row r="13" ht="22.5">
      <c r="A13" s="126"/>
    </row>
    <row r="14" ht="22.5">
      <c r="A14" s="126"/>
    </row>
    <row r="15" ht="22.5">
      <c r="A15" s="126"/>
    </row>
    <row r="16" ht="22.5">
      <c r="A16" s="126"/>
    </row>
    <row r="17" ht="22.5">
      <c r="A17" s="126"/>
    </row>
    <row r="18" ht="22.5">
      <c r="A18" s="126"/>
    </row>
    <row r="19" ht="22.5">
      <c r="A19" s="12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8" sqref="M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76</v>
      </c>
      <c r="B6" s="23"/>
      <c r="C6" s="24" t="s">
        <v>326</v>
      </c>
      <c r="D6" s="25"/>
      <c r="E6" s="26" t="s">
        <v>247</v>
      </c>
      <c r="F6" s="19" t="s">
        <v>248</v>
      </c>
      <c r="G6" s="17"/>
      <c r="H6" s="20"/>
      <c r="I6" s="60">
        <v>7.58</v>
      </c>
      <c r="J6" s="48"/>
      <c r="K6" s="49"/>
      <c r="L6" s="49">
        <v>1650</v>
      </c>
      <c r="M6" s="49">
        <f>L6*I6</f>
        <v>12507</v>
      </c>
      <c r="N6" s="49"/>
      <c r="O6" s="19"/>
      <c r="P6" s="50"/>
      <c r="Q6" s="70"/>
      <c r="R6" s="70"/>
      <c r="S6" s="71"/>
    </row>
    <row r="7" spans="1:19" ht="18" customHeight="1">
      <c r="A7" s="16">
        <v>77</v>
      </c>
      <c r="B7" s="23"/>
      <c r="C7" s="24" t="s">
        <v>327</v>
      </c>
      <c r="D7" s="25"/>
      <c r="E7" s="26" t="s">
        <v>247</v>
      </c>
      <c r="F7" s="19" t="s">
        <v>248</v>
      </c>
      <c r="G7" s="17"/>
      <c r="H7" s="20"/>
      <c r="I7" s="60">
        <v>9.28</v>
      </c>
      <c r="J7" s="51"/>
      <c r="K7" s="51"/>
      <c r="L7" s="49">
        <v>1650</v>
      </c>
      <c r="M7" s="49">
        <f aca="true" t="shared" si="0" ref="M7:M20">L7*I7</f>
        <v>15311.999999999998</v>
      </c>
      <c r="N7" s="52"/>
      <c r="O7" s="53"/>
      <c r="P7" s="50"/>
      <c r="Q7" s="70"/>
      <c r="R7" s="70"/>
      <c r="S7" s="71"/>
    </row>
    <row r="8" spans="1:19" ht="18" customHeight="1">
      <c r="A8" s="16">
        <v>78</v>
      </c>
      <c r="B8" s="74"/>
      <c r="C8" s="24" t="s">
        <v>328</v>
      </c>
      <c r="D8" s="25"/>
      <c r="E8" s="26" t="s">
        <v>247</v>
      </c>
      <c r="F8" s="19" t="s">
        <v>248</v>
      </c>
      <c r="G8" s="17"/>
      <c r="H8" s="76"/>
      <c r="I8" s="60">
        <v>9.28</v>
      </c>
      <c r="J8" s="51"/>
      <c r="K8" s="49"/>
      <c r="L8" s="49">
        <v>1650</v>
      </c>
      <c r="M8" s="49">
        <f t="shared" si="0"/>
        <v>15311.999999999998</v>
      </c>
      <c r="N8" s="52"/>
      <c r="O8" s="54"/>
      <c r="P8" s="50"/>
      <c r="Q8" s="81"/>
      <c r="R8" s="70"/>
      <c r="S8" s="71"/>
    </row>
    <row r="9" spans="1:19" ht="18" customHeight="1">
      <c r="A9" s="16">
        <v>79</v>
      </c>
      <c r="B9" s="77"/>
      <c r="C9" s="24" t="s">
        <v>329</v>
      </c>
      <c r="D9" s="25"/>
      <c r="E9" s="26" t="s">
        <v>247</v>
      </c>
      <c r="F9" s="19" t="s">
        <v>248</v>
      </c>
      <c r="G9" s="17"/>
      <c r="H9" s="20"/>
      <c r="I9" s="60">
        <v>9.28</v>
      </c>
      <c r="J9" s="51"/>
      <c r="K9" s="51"/>
      <c r="L9" s="49">
        <v>1650</v>
      </c>
      <c r="M9" s="49">
        <f t="shared" si="0"/>
        <v>15311.999999999998</v>
      </c>
      <c r="N9" s="52"/>
      <c r="O9" s="54"/>
      <c r="P9" s="50"/>
      <c r="Q9" s="81"/>
      <c r="R9" s="70"/>
      <c r="S9" s="72"/>
    </row>
    <row r="10" spans="1:19" ht="18" customHeight="1">
      <c r="A10" s="16">
        <v>80</v>
      </c>
      <c r="B10" s="74"/>
      <c r="C10" s="24" t="s">
        <v>330</v>
      </c>
      <c r="D10" s="25"/>
      <c r="E10" s="26" t="s">
        <v>247</v>
      </c>
      <c r="F10" s="19" t="s">
        <v>248</v>
      </c>
      <c r="G10" s="17"/>
      <c r="H10" s="76"/>
      <c r="I10" s="80">
        <v>9.29</v>
      </c>
      <c r="J10" s="51"/>
      <c r="K10" s="51"/>
      <c r="L10" s="49">
        <v>1650</v>
      </c>
      <c r="M10" s="49">
        <f t="shared" si="0"/>
        <v>15328.499999999998</v>
      </c>
      <c r="N10" s="52"/>
      <c r="O10" s="54"/>
      <c r="P10" s="50"/>
      <c r="Q10" s="81"/>
      <c r="R10" s="70"/>
      <c r="S10" s="72"/>
    </row>
    <row r="11" spans="1:19" ht="18" customHeight="1">
      <c r="A11" s="16">
        <v>81</v>
      </c>
      <c r="B11" s="23"/>
      <c r="C11" s="24" t="s">
        <v>331</v>
      </c>
      <c r="D11" s="25"/>
      <c r="E11" s="26" t="s">
        <v>247</v>
      </c>
      <c r="F11" s="19" t="s">
        <v>248</v>
      </c>
      <c r="G11" s="17"/>
      <c r="H11" s="20"/>
      <c r="I11" s="80">
        <v>7.59</v>
      </c>
      <c r="J11" s="51"/>
      <c r="K11" s="51"/>
      <c r="L11" s="49">
        <v>1650</v>
      </c>
      <c r="M11" s="49">
        <f t="shared" si="0"/>
        <v>12523.5</v>
      </c>
      <c r="N11" s="52"/>
      <c r="O11" s="54"/>
      <c r="P11" s="50"/>
      <c r="Q11" s="81"/>
      <c r="R11" s="70"/>
      <c r="S11" s="72"/>
    </row>
    <row r="12" spans="1:19" ht="18" customHeight="1">
      <c r="A12" s="16">
        <v>82</v>
      </c>
      <c r="B12" s="23"/>
      <c r="C12" s="24" t="s">
        <v>332</v>
      </c>
      <c r="D12" s="25"/>
      <c r="E12" s="26" t="s">
        <v>247</v>
      </c>
      <c r="F12" s="19" t="s">
        <v>248</v>
      </c>
      <c r="G12" s="17"/>
      <c r="H12" s="20"/>
      <c r="I12" s="80">
        <v>7.59</v>
      </c>
      <c r="J12" s="51"/>
      <c r="K12" s="51"/>
      <c r="L12" s="49">
        <v>1650</v>
      </c>
      <c r="M12" s="49">
        <f t="shared" si="0"/>
        <v>12523.5</v>
      </c>
      <c r="N12" s="52"/>
      <c r="O12" s="54"/>
      <c r="P12" s="50"/>
      <c r="Q12" s="81"/>
      <c r="R12" s="73"/>
      <c r="S12" s="72"/>
    </row>
    <row r="13" spans="1:19" ht="18" customHeight="1">
      <c r="A13" s="16">
        <v>83</v>
      </c>
      <c r="B13" s="23"/>
      <c r="C13" s="24" t="s">
        <v>333</v>
      </c>
      <c r="D13" s="25"/>
      <c r="E13" s="26" t="s">
        <v>247</v>
      </c>
      <c r="F13" s="19" t="s">
        <v>248</v>
      </c>
      <c r="G13" s="17"/>
      <c r="H13" s="20"/>
      <c r="I13" s="80">
        <v>9.29</v>
      </c>
      <c r="J13" s="55"/>
      <c r="K13" s="52"/>
      <c r="L13" s="49">
        <v>1650</v>
      </c>
      <c r="M13" s="49">
        <f t="shared" si="0"/>
        <v>15328.499999999998</v>
      </c>
      <c r="N13" s="57"/>
      <c r="O13" s="58"/>
      <c r="P13" s="50"/>
      <c r="Q13" s="81"/>
      <c r="R13" s="70"/>
      <c r="S13" s="72"/>
    </row>
    <row r="14" spans="1:19" ht="18" customHeight="1">
      <c r="A14" s="16">
        <v>84</v>
      </c>
      <c r="B14" s="23"/>
      <c r="C14" s="24" t="s">
        <v>334</v>
      </c>
      <c r="D14" s="25"/>
      <c r="E14" s="26" t="s">
        <v>247</v>
      </c>
      <c r="F14" s="19" t="s">
        <v>248</v>
      </c>
      <c r="G14" s="17"/>
      <c r="H14" s="20"/>
      <c r="I14" s="80">
        <v>9.29</v>
      </c>
      <c r="J14" s="48"/>
      <c r="K14" s="49"/>
      <c r="L14" s="49">
        <v>1650</v>
      </c>
      <c r="M14" s="49">
        <f t="shared" si="0"/>
        <v>15328.499999999998</v>
      </c>
      <c r="N14" s="49"/>
      <c r="O14" s="19"/>
      <c r="P14" s="59"/>
      <c r="Q14" s="81"/>
      <c r="R14" s="70"/>
      <c r="S14" s="72"/>
    </row>
    <row r="15" spans="1:19" ht="18" customHeight="1">
      <c r="A15" s="16">
        <v>85</v>
      </c>
      <c r="B15" s="23"/>
      <c r="C15" s="24" t="s">
        <v>335</v>
      </c>
      <c r="D15" s="78"/>
      <c r="E15" s="26" t="s">
        <v>247</v>
      </c>
      <c r="F15" s="19" t="s">
        <v>248</v>
      </c>
      <c r="G15" s="17"/>
      <c r="H15" s="22"/>
      <c r="I15" s="80">
        <v>7.59</v>
      </c>
      <c r="J15" s="51"/>
      <c r="K15" s="51"/>
      <c r="L15" s="49">
        <v>1650</v>
      </c>
      <c r="M15" s="49">
        <f t="shared" si="0"/>
        <v>12523.5</v>
      </c>
      <c r="N15" s="52"/>
      <c r="O15" s="53"/>
      <c r="P15" s="59"/>
      <c r="Q15" s="81"/>
      <c r="R15" s="70"/>
      <c r="S15" s="72"/>
    </row>
    <row r="16" spans="1:19" ht="18" customHeight="1">
      <c r="A16" s="16">
        <v>86</v>
      </c>
      <c r="B16" s="23"/>
      <c r="C16" s="24" t="s">
        <v>336</v>
      </c>
      <c r="D16" s="25"/>
      <c r="E16" s="26" t="s">
        <v>247</v>
      </c>
      <c r="F16" s="19" t="s">
        <v>248</v>
      </c>
      <c r="G16" s="17"/>
      <c r="H16" s="20"/>
      <c r="I16" s="80">
        <v>7.59</v>
      </c>
      <c r="J16" s="51"/>
      <c r="K16" s="49"/>
      <c r="L16" s="49">
        <v>1650</v>
      </c>
      <c r="M16" s="49">
        <f t="shared" si="0"/>
        <v>12523.5</v>
      </c>
      <c r="N16" s="52"/>
      <c r="O16" s="54"/>
      <c r="P16" s="59"/>
      <c r="Q16" s="81"/>
      <c r="R16" s="70"/>
      <c r="S16" s="72"/>
    </row>
    <row r="17" spans="1:19" ht="18" customHeight="1">
      <c r="A17" s="16">
        <v>87</v>
      </c>
      <c r="B17" s="23"/>
      <c r="C17" s="24" t="s">
        <v>337</v>
      </c>
      <c r="D17" s="25"/>
      <c r="E17" s="26" t="s">
        <v>247</v>
      </c>
      <c r="F17" s="19" t="s">
        <v>248</v>
      </c>
      <c r="G17" s="17"/>
      <c r="H17" s="20"/>
      <c r="I17" s="80">
        <v>9.29</v>
      </c>
      <c r="J17" s="51"/>
      <c r="K17" s="51"/>
      <c r="L17" s="49">
        <v>1650</v>
      </c>
      <c r="M17" s="49">
        <f t="shared" si="0"/>
        <v>15328.499999999998</v>
      </c>
      <c r="N17" s="52"/>
      <c r="O17" s="54"/>
      <c r="P17" s="59"/>
      <c r="Q17" s="81"/>
      <c r="R17" s="70"/>
      <c r="S17" s="72"/>
    </row>
    <row r="18" spans="1:19" ht="18" customHeight="1">
      <c r="A18" s="16">
        <v>88</v>
      </c>
      <c r="B18" s="23"/>
      <c r="C18" s="24" t="s">
        <v>338</v>
      </c>
      <c r="D18" s="25"/>
      <c r="E18" s="26" t="s">
        <v>247</v>
      </c>
      <c r="F18" s="19" t="s">
        <v>248</v>
      </c>
      <c r="G18" s="17"/>
      <c r="H18" s="20"/>
      <c r="I18" s="80">
        <v>9.29</v>
      </c>
      <c r="J18" s="51"/>
      <c r="K18" s="51"/>
      <c r="L18" s="49">
        <v>1650</v>
      </c>
      <c r="M18" s="49">
        <f t="shared" si="0"/>
        <v>15328.499999999998</v>
      </c>
      <c r="N18" s="52"/>
      <c r="O18" s="54"/>
      <c r="P18" s="59"/>
      <c r="Q18" s="81"/>
      <c r="R18" s="73"/>
      <c r="S18" s="72"/>
    </row>
    <row r="19" spans="1:19" ht="18" customHeight="1">
      <c r="A19" s="16">
        <v>89</v>
      </c>
      <c r="B19" s="23"/>
      <c r="C19" s="24" t="s">
        <v>339</v>
      </c>
      <c r="D19" s="25"/>
      <c r="E19" s="26" t="s">
        <v>247</v>
      </c>
      <c r="F19" s="19" t="s">
        <v>248</v>
      </c>
      <c r="G19" s="17"/>
      <c r="H19" s="20"/>
      <c r="I19" s="80">
        <v>7.59</v>
      </c>
      <c r="J19" s="51"/>
      <c r="K19" s="51"/>
      <c r="L19" s="49">
        <v>1650</v>
      </c>
      <c r="M19" s="49">
        <f t="shared" si="0"/>
        <v>12523.5</v>
      </c>
      <c r="N19" s="52"/>
      <c r="O19" s="54"/>
      <c r="P19" s="59"/>
      <c r="Q19" s="81"/>
      <c r="R19" s="70"/>
      <c r="S19" s="72"/>
    </row>
    <row r="20" spans="1:19" ht="21" customHeight="1">
      <c r="A20" s="16">
        <v>90</v>
      </c>
      <c r="B20" s="23"/>
      <c r="C20" s="24" t="s">
        <v>340</v>
      </c>
      <c r="D20" s="25"/>
      <c r="E20" s="26" t="s">
        <v>247</v>
      </c>
      <c r="F20" s="19" t="s">
        <v>248</v>
      </c>
      <c r="G20" s="17"/>
      <c r="H20" s="20"/>
      <c r="I20" s="80">
        <v>7.59</v>
      </c>
      <c r="J20" s="51"/>
      <c r="K20" s="51"/>
      <c r="L20" s="49">
        <v>1650</v>
      </c>
      <c r="M20" s="49">
        <f t="shared" si="0"/>
        <v>12523.5</v>
      </c>
      <c r="N20" s="52"/>
      <c r="O20" s="54"/>
      <c r="P20" s="59"/>
      <c r="Q20" s="81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127.41</v>
      </c>
      <c r="J21" s="63"/>
      <c r="K21" s="64"/>
      <c r="L21" s="65"/>
      <c r="M21" s="65">
        <f>SUM(M6:M20)</f>
        <v>210226.5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127.41</v>
      </c>
      <c r="J23" s="62"/>
      <c r="K23" s="65"/>
      <c r="L23" s="65"/>
      <c r="M23" s="65">
        <f>M21</f>
        <v>210226.5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9" sqref="M29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91</v>
      </c>
      <c r="B6" s="23"/>
      <c r="C6" s="24" t="s">
        <v>341</v>
      </c>
      <c r="D6" s="25"/>
      <c r="E6" s="26" t="s">
        <v>247</v>
      </c>
      <c r="F6" s="19" t="s">
        <v>248</v>
      </c>
      <c r="G6" s="17"/>
      <c r="H6" s="20"/>
      <c r="I6" s="80">
        <v>9.29</v>
      </c>
      <c r="J6" s="48"/>
      <c r="K6" s="49"/>
      <c r="L6" s="49">
        <v>1650</v>
      </c>
      <c r="M6" s="49">
        <f>L6*I6</f>
        <v>15328.499999999998</v>
      </c>
      <c r="N6" s="49"/>
      <c r="O6" s="19"/>
      <c r="P6" s="50"/>
      <c r="Q6" s="81"/>
      <c r="R6" s="70"/>
      <c r="S6" s="71"/>
    </row>
    <row r="7" spans="1:19" ht="18" customHeight="1">
      <c r="A7" s="16">
        <v>92</v>
      </c>
      <c r="B7" s="23"/>
      <c r="C7" s="24" t="s">
        <v>342</v>
      </c>
      <c r="D7" s="25"/>
      <c r="E7" s="26" t="s">
        <v>247</v>
      </c>
      <c r="F7" s="19" t="s">
        <v>248</v>
      </c>
      <c r="G7" s="17"/>
      <c r="H7" s="20"/>
      <c r="I7" s="80">
        <v>9.32</v>
      </c>
      <c r="J7" s="51"/>
      <c r="K7" s="51"/>
      <c r="L7" s="49">
        <v>1650</v>
      </c>
      <c r="M7" s="49">
        <f aca="true" t="shared" si="0" ref="M7:M20">L7*I7</f>
        <v>15378</v>
      </c>
      <c r="N7" s="52"/>
      <c r="O7" s="53"/>
      <c r="P7" s="50"/>
      <c r="Q7" s="81"/>
      <c r="R7" s="70"/>
      <c r="S7" s="71"/>
    </row>
    <row r="8" spans="1:19" ht="18" customHeight="1">
      <c r="A8" s="16">
        <v>93</v>
      </c>
      <c r="B8" s="74"/>
      <c r="C8" s="24" t="s">
        <v>343</v>
      </c>
      <c r="D8" s="25"/>
      <c r="E8" s="26" t="s">
        <v>247</v>
      </c>
      <c r="F8" s="19" t="s">
        <v>248</v>
      </c>
      <c r="G8" s="17"/>
      <c r="H8" s="76"/>
      <c r="I8" s="80">
        <v>7.62</v>
      </c>
      <c r="J8" s="51"/>
      <c r="K8" s="49"/>
      <c r="L8" s="49">
        <v>1650</v>
      </c>
      <c r="M8" s="49">
        <f t="shared" si="0"/>
        <v>12573</v>
      </c>
      <c r="N8" s="52"/>
      <c r="O8" s="54"/>
      <c r="P8" s="50"/>
      <c r="Q8" s="81"/>
      <c r="R8" s="70"/>
      <c r="S8" s="71"/>
    </row>
    <row r="9" spans="1:19" ht="18" customHeight="1">
      <c r="A9" s="16">
        <v>94</v>
      </c>
      <c r="B9" s="77"/>
      <c r="C9" s="24" t="s">
        <v>344</v>
      </c>
      <c r="D9" s="25"/>
      <c r="E9" s="26" t="s">
        <v>247</v>
      </c>
      <c r="F9" s="19" t="s">
        <v>248</v>
      </c>
      <c r="G9" s="17"/>
      <c r="H9" s="20"/>
      <c r="I9" s="80">
        <v>7.62</v>
      </c>
      <c r="J9" s="51"/>
      <c r="K9" s="51"/>
      <c r="L9" s="49">
        <v>1650</v>
      </c>
      <c r="M9" s="49">
        <f t="shared" si="0"/>
        <v>12573</v>
      </c>
      <c r="N9" s="52"/>
      <c r="O9" s="54"/>
      <c r="P9" s="50"/>
      <c r="Q9" s="81"/>
      <c r="R9" s="70"/>
      <c r="S9" s="72"/>
    </row>
    <row r="10" spans="1:19" ht="18" customHeight="1">
      <c r="A10" s="16">
        <v>95</v>
      </c>
      <c r="B10" s="74"/>
      <c r="C10" s="24" t="s">
        <v>345</v>
      </c>
      <c r="D10" s="25"/>
      <c r="E10" s="26" t="s">
        <v>247</v>
      </c>
      <c r="F10" s="19" t="s">
        <v>248</v>
      </c>
      <c r="G10" s="17"/>
      <c r="H10" s="76"/>
      <c r="I10" s="80">
        <v>9.32</v>
      </c>
      <c r="J10" s="51"/>
      <c r="K10" s="51"/>
      <c r="L10" s="49">
        <v>1650</v>
      </c>
      <c r="M10" s="49">
        <f t="shared" si="0"/>
        <v>15378</v>
      </c>
      <c r="N10" s="52"/>
      <c r="O10" s="54"/>
      <c r="P10" s="50"/>
      <c r="Q10" s="81"/>
      <c r="R10" s="70"/>
      <c r="S10" s="72"/>
    </row>
    <row r="11" spans="1:19" ht="18" customHeight="1">
      <c r="A11" s="16">
        <v>96</v>
      </c>
      <c r="B11" s="23"/>
      <c r="C11" s="24" t="s">
        <v>346</v>
      </c>
      <c r="D11" s="25"/>
      <c r="E11" s="26" t="s">
        <v>247</v>
      </c>
      <c r="F11" s="19" t="s">
        <v>248</v>
      </c>
      <c r="G11" s="17"/>
      <c r="H11" s="20"/>
      <c r="I11" s="80">
        <v>9.32</v>
      </c>
      <c r="J11" s="51"/>
      <c r="K11" s="51"/>
      <c r="L11" s="49">
        <v>1650</v>
      </c>
      <c r="M11" s="49">
        <f t="shared" si="0"/>
        <v>15378</v>
      </c>
      <c r="N11" s="52"/>
      <c r="O11" s="54"/>
      <c r="P11" s="50"/>
      <c r="Q11" s="81"/>
      <c r="R11" s="70"/>
      <c r="S11" s="72"/>
    </row>
    <row r="12" spans="1:19" ht="18" customHeight="1">
      <c r="A12" s="16">
        <v>97</v>
      </c>
      <c r="B12" s="23"/>
      <c r="C12" s="24" t="s">
        <v>347</v>
      </c>
      <c r="D12" s="25"/>
      <c r="E12" s="26" t="s">
        <v>247</v>
      </c>
      <c r="F12" s="19" t="s">
        <v>248</v>
      </c>
      <c r="G12" s="17"/>
      <c r="H12" s="20"/>
      <c r="I12" s="80">
        <v>7.62</v>
      </c>
      <c r="J12" s="51"/>
      <c r="K12" s="51"/>
      <c r="L12" s="49">
        <v>1650</v>
      </c>
      <c r="M12" s="49">
        <f t="shared" si="0"/>
        <v>12573</v>
      </c>
      <c r="N12" s="52"/>
      <c r="O12" s="54"/>
      <c r="P12" s="50"/>
      <c r="Q12" s="81"/>
      <c r="R12" s="73"/>
      <c r="S12" s="72"/>
    </row>
    <row r="13" spans="1:19" ht="18" customHeight="1">
      <c r="A13" s="16">
        <v>98</v>
      </c>
      <c r="B13" s="23"/>
      <c r="C13" s="24" t="s">
        <v>348</v>
      </c>
      <c r="D13" s="25"/>
      <c r="E13" s="26" t="s">
        <v>247</v>
      </c>
      <c r="F13" s="19" t="s">
        <v>248</v>
      </c>
      <c r="G13" s="17"/>
      <c r="H13" s="20"/>
      <c r="I13" s="80">
        <v>7.62</v>
      </c>
      <c r="J13" s="55"/>
      <c r="K13" s="52"/>
      <c r="L13" s="49">
        <v>1650</v>
      </c>
      <c r="M13" s="49">
        <f t="shared" si="0"/>
        <v>12573</v>
      </c>
      <c r="N13" s="57"/>
      <c r="O13" s="58"/>
      <c r="P13" s="50"/>
      <c r="Q13" s="81"/>
      <c r="R13" s="70"/>
      <c r="S13" s="72"/>
    </row>
    <row r="14" spans="1:19" ht="18" customHeight="1">
      <c r="A14" s="16">
        <v>99</v>
      </c>
      <c r="B14" s="23"/>
      <c r="C14" s="24" t="s">
        <v>349</v>
      </c>
      <c r="D14" s="25"/>
      <c r="E14" s="26" t="s">
        <v>247</v>
      </c>
      <c r="F14" s="19" t="s">
        <v>248</v>
      </c>
      <c r="G14" s="17"/>
      <c r="H14" s="20"/>
      <c r="I14" s="80">
        <v>9.32</v>
      </c>
      <c r="J14" s="48"/>
      <c r="K14" s="49"/>
      <c r="L14" s="49">
        <v>1650</v>
      </c>
      <c r="M14" s="49">
        <f t="shared" si="0"/>
        <v>15378</v>
      </c>
      <c r="N14" s="49"/>
      <c r="O14" s="19"/>
      <c r="P14" s="59"/>
      <c r="Q14" s="81"/>
      <c r="R14" s="70"/>
      <c r="S14" s="72"/>
    </row>
    <row r="15" spans="1:19" ht="18" customHeight="1">
      <c r="A15" s="16">
        <v>100</v>
      </c>
      <c r="B15" s="23"/>
      <c r="C15" s="24" t="s">
        <v>350</v>
      </c>
      <c r="D15" s="78"/>
      <c r="E15" s="26" t="s">
        <v>247</v>
      </c>
      <c r="F15" s="19" t="s">
        <v>248</v>
      </c>
      <c r="G15" s="17"/>
      <c r="H15" s="22"/>
      <c r="I15" s="80">
        <v>9.3</v>
      </c>
      <c r="J15" s="51"/>
      <c r="K15" s="51"/>
      <c r="L15" s="49">
        <v>1650</v>
      </c>
      <c r="M15" s="49">
        <f t="shared" si="0"/>
        <v>15345.000000000002</v>
      </c>
      <c r="N15" s="52"/>
      <c r="O15" s="53"/>
      <c r="P15" s="59"/>
      <c r="Q15" s="81"/>
      <c r="R15" s="70"/>
      <c r="S15" s="72"/>
    </row>
    <row r="16" spans="1:19" ht="18" customHeight="1">
      <c r="A16" s="16">
        <v>101</v>
      </c>
      <c r="B16" s="23"/>
      <c r="C16" s="24" t="s">
        <v>351</v>
      </c>
      <c r="D16" s="25"/>
      <c r="E16" s="26" t="s">
        <v>247</v>
      </c>
      <c r="F16" s="19" t="s">
        <v>248</v>
      </c>
      <c r="G16" s="17"/>
      <c r="H16" s="20"/>
      <c r="I16" s="80">
        <v>7.6</v>
      </c>
      <c r="J16" s="51"/>
      <c r="K16" s="49"/>
      <c r="L16" s="49">
        <v>1650</v>
      </c>
      <c r="M16" s="49">
        <f t="shared" si="0"/>
        <v>12540</v>
      </c>
      <c r="N16" s="52"/>
      <c r="O16" s="54"/>
      <c r="P16" s="59"/>
      <c r="Q16" s="81"/>
      <c r="R16" s="70"/>
      <c r="S16" s="72"/>
    </row>
    <row r="17" spans="1:19" ht="18" customHeight="1">
      <c r="A17" s="16">
        <v>102</v>
      </c>
      <c r="B17" s="23"/>
      <c r="C17" s="24" t="s">
        <v>352</v>
      </c>
      <c r="D17" s="25"/>
      <c r="E17" s="26" t="s">
        <v>247</v>
      </c>
      <c r="F17" s="19" t="s">
        <v>248</v>
      </c>
      <c r="G17" s="17"/>
      <c r="H17" s="20"/>
      <c r="I17" s="80">
        <v>7.6</v>
      </c>
      <c r="J17" s="51"/>
      <c r="K17" s="51"/>
      <c r="L17" s="49">
        <v>1650</v>
      </c>
      <c r="M17" s="49">
        <f t="shared" si="0"/>
        <v>12540</v>
      </c>
      <c r="N17" s="52"/>
      <c r="O17" s="54"/>
      <c r="P17" s="59"/>
      <c r="Q17" s="81"/>
      <c r="R17" s="70"/>
      <c r="S17" s="72"/>
    </row>
    <row r="18" spans="1:19" ht="18" customHeight="1">
      <c r="A18" s="16">
        <v>103</v>
      </c>
      <c r="B18" s="23"/>
      <c r="C18" s="24" t="s">
        <v>353</v>
      </c>
      <c r="D18" s="25"/>
      <c r="E18" s="26" t="s">
        <v>247</v>
      </c>
      <c r="F18" s="19" t="s">
        <v>248</v>
      </c>
      <c r="G18" s="17"/>
      <c r="H18" s="20"/>
      <c r="I18" s="80">
        <v>9.3</v>
      </c>
      <c r="J18" s="51"/>
      <c r="K18" s="51"/>
      <c r="L18" s="49">
        <v>1650</v>
      </c>
      <c r="M18" s="49">
        <f t="shared" si="0"/>
        <v>15345.000000000002</v>
      </c>
      <c r="N18" s="52"/>
      <c r="O18" s="54"/>
      <c r="P18" s="59"/>
      <c r="Q18" s="81"/>
      <c r="R18" s="73"/>
      <c r="S18" s="72"/>
    </row>
    <row r="19" spans="1:19" ht="18" customHeight="1">
      <c r="A19" s="16">
        <v>104</v>
      </c>
      <c r="B19" s="23"/>
      <c r="C19" s="24" t="s">
        <v>354</v>
      </c>
      <c r="D19" s="25"/>
      <c r="E19" s="26" t="s">
        <v>247</v>
      </c>
      <c r="F19" s="19" t="s">
        <v>248</v>
      </c>
      <c r="G19" s="17"/>
      <c r="H19" s="20"/>
      <c r="I19" s="80">
        <v>9.3</v>
      </c>
      <c r="J19" s="51"/>
      <c r="K19" s="51"/>
      <c r="L19" s="49">
        <v>1650</v>
      </c>
      <c r="M19" s="49">
        <f t="shared" si="0"/>
        <v>15345.000000000002</v>
      </c>
      <c r="N19" s="52"/>
      <c r="O19" s="54"/>
      <c r="P19" s="59"/>
      <c r="Q19" s="81"/>
      <c r="R19" s="70"/>
      <c r="S19" s="72"/>
    </row>
    <row r="20" spans="1:19" ht="21" customHeight="1">
      <c r="A20" s="16">
        <v>105</v>
      </c>
      <c r="B20" s="23"/>
      <c r="C20" s="24" t="s">
        <v>355</v>
      </c>
      <c r="D20" s="25"/>
      <c r="E20" s="26" t="s">
        <v>247</v>
      </c>
      <c r="F20" s="19" t="s">
        <v>248</v>
      </c>
      <c r="G20" s="17"/>
      <c r="H20" s="20"/>
      <c r="I20" s="80">
        <v>7.6</v>
      </c>
      <c r="J20" s="51"/>
      <c r="K20" s="51"/>
      <c r="L20" s="49">
        <v>1650</v>
      </c>
      <c r="M20" s="49">
        <f t="shared" si="0"/>
        <v>12540</v>
      </c>
      <c r="N20" s="52"/>
      <c r="O20" s="54"/>
      <c r="P20" s="59"/>
      <c r="Q20" s="81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127.74999999999999</v>
      </c>
      <c r="J21" s="63"/>
      <c r="K21" s="64"/>
      <c r="L21" s="65"/>
      <c r="M21" s="65">
        <f>SUM(M6:M20)</f>
        <v>210787.5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127.74999999999999</v>
      </c>
      <c r="J23" s="62"/>
      <c r="K23" s="65"/>
      <c r="L23" s="65"/>
      <c r="M23" s="65">
        <f>M21</f>
        <v>210787.5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8" sqref="K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106</v>
      </c>
      <c r="B6" s="23"/>
      <c r="C6" s="24" t="s">
        <v>356</v>
      </c>
      <c r="D6" s="25"/>
      <c r="E6" s="26" t="s">
        <v>247</v>
      </c>
      <c r="F6" s="19" t="s">
        <v>248</v>
      </c>
      <c r="G6" s="17"/>
      <c r="H6" s="20"/>
      <c r="I6" s="80">
        <v>7.6</v>
      </c>
      <c r="J6" s="48"/>
      <c r="K6" s="49"/>
      <c r="L6" s="49">
        <v>1650</v>
      </c>
      <c r="M6" s="49">
        <f>L6*I6</f>
        <v>12540</v>
      </c>
      <c r="N6" s="49"/>
      <c r="O6" s="19"/>
      <c r="P6" s="50"/>
      <c r="Q6" s="70"/>
      <c r="R6" s="70"/>
      <c r="S6" s="71"/>
    </row>
    <row r="7" spans="1:19" ht="18" customHeight="1">
      <c r="A7" s="16">
        <v>107</v>
      </c>
      <c r="B7" s="23"/>
      <c r="C7" s="24" t="s">
        <v>357</v>
      </c>
      <c r="D7" s="25"/>
      <c r="E7" s="26" t="s">
        <v>247</v>
      </c>
      <c r="F7" s="19" t="s">
        <v>248</v>
      </c>
      <c r="G7" s="17"/>
      <c r="H7" s="20"/>
      <c r="I7" s="80">
        <v>9.3</v>
      </c>
      <c r="J7" s="51"/>
      <c r="K7" s="51"/>
      <c r="L7" s="49">
        <v>1650</v>
      </c>
      <c r="M7" s="49">
        <f aca="true" t="shared" si="0" ref="M7:M20">L7*I7</f>
        <v>15345.000000000002</v>
      </c>
      <c r="N7" s="52"/>
      <c r="O7" s="53"/>
      <c r="P7" s="50"/>
      <c r="Q7" s="70"/>
      <c r="R7" s="70"/>
      <c r="S7" s="71"/>
    </row>
    <row r="8" spans="1:19" ht="18" customHeight="1">
      <c r="A8" s="16">
        <v>108</v>
      </c>
      <c r="B8" s="74"/>
      <c r="C8" s="24" t="s">
        <v>358</v>
      </c>
      <c r="D8" s="25"/>
      <c r="E8" s="26" t="s">
        <v>247</v>
      </c>
      <c r="F8" s="19" t="s">
        <v>248</v>
      </c>
      <c r="G8" s="17"/>
      <c r="H8" s="76"/>
      <c r="I8" s="60">
        <v>9.27</v>
      </c>
      <c r="J8" s="51"/>
      <c r="K8" s="49"/>
      <c r="L8" s="49">
        <v>1650</v>
      </c>
      <c r="M8" s="49">
        <f t="shared" si="0"/>
        <v>15295.5</v>
      </c>
      <c r="N8" s="52"/>
      <c r="O8" s="54"/>
      <c r="P8" s="50"/>
      <c r="Q8" s="70"/>
      <c r="R8" s="70"/>
      <c r="S8" s="71"/>
    </row>
    <row r="9" spans="1:19" ht="18" customHeight="1">
      <c r="A9" s="16">
        <v>109</v>
      </c>
      <c r="B9" s="77"/>
      <c r="C9" s="24" t="s">
        <v>359</v>
      </c>
      <c r="D9" s="25"/>
      <c r="E9" s="26" t="s">
        <v>247</v>
      </c>
      <c r="F9" s="19" t="s">
        <v>248</v>
      </c>
      <c r="G9" s="17"/>
      <c r="H9" s="20"/>
      <c r="I9" s="60">
        <v>9.27</v>
      </c>
      <c r="J9" s="51"/>
      <c r="K9" s="51"/>
      <c r="L9" s="49">
        <v>1650</v>
      </c>
      <c r="M9" s="49">
        <f t="shared" si="0"/>
        <v>15295.5</v>
      </c>
      <c r="N9" s="52"/>
      <c r="O9" s="54"/>
      <c r="P9" s="50"/>
      <c r="Q9" s="70"/>
      <c r="R9" s="70"/>
      <c r="S9" s="72"/>
    </row>
    <row r="10" spans="1:19" ht="18" customHeight="1">
      <c r="A10" s="16">
        <v>110</v>
      </c>
      <c r="B10" s="74"/>
      <c r="C10" s="24" t="s">
        <v>360</v>
      </c>
      <c r="D10" s="25"/>
      <c r="E10" s="26" t="s">
        <v>247</v>
      </c>
      <c r="F10" s="19" t="s">
        <v>248</v>
      </c>
      <c r="G10" s="17"/>
      <c r="H10" s="76"/>
      <c r="I10" s="60">
        <v>9.27</v>
      </c>
      <c r="J10" s="51"/>
      <c r="K10" s="51"/>
      <c r="L10" s="49">
        <v>1650</v>
      </c>
      <c r="M10" s="49">
        <f t="shared" si="0"/>
        <v>15295.5</v>
      </c>
      <c r="N10" s="52"/>
      <c r="O10" s="54"/>
      <c r="P10" s="50"/>
      <c r="Q10" s="70"/>
      <c r="R10" s="70"/>
      <c r="S10" s="72"/>
    </row>
    <row r="11" spans="1:19" ht="18" customHeight="1">
      <c r="A11" s="16">
        <v>111</v>
      </c>
      <c r="B11" s="23"/>
      <c r="C11" s="24" t="s">
        <v>361</v>
      </c>
      <c r="D11" s="25"/>
      <c r="E11" s="26" t="s">
        <v>247</v>
      </c>
      <c r="F11" s="19" t="s">
        <v>248</v>
      </c>
      <c r="G11" s="17"/>
      <c r="H11" s="20"/>
      <c r="I11" s="60">
        <v>9.27</v>
      </c>
      <c r="J11" s="51"/>
      <c r="K11" s="51"/>
      <c r="L11" s="49">
        <v>1650</v>
      </c>
      <c r="M11" s="49">
        <f t="shared" si="0"/>
        <v>15295.5</v>
      </c>
      <c r="N11" s="52"/>
      <c r="O11" s="54"/>
      <c r="P11" s="50"/>
      <c r="Q11" s="73"/>
      <c r="R11" s="70"/>
      <c r="S11" s="72"/>
    </row>
    <row r="12" spans="1:19" ht="18" customHeight="1">
      <c r="A12" s="16">
        <v>112</v>
      </c>
      <c r="B12" s="23"/>
      <c r="C12" s="24" t="s">
        <v>362</v>
      </c>
      <c r="D12" s="25"/>
      <c r="E12" s="26" t="s">
        <v>247</v>
      </c>
      <c r="F12" s="19" t="s">
        <v>248</v>
      </c>
      <c r="G12" s="17"/>
      <c r="H12" s="20"/>
      <c r="I12" s="60">
        <v>9.27</v>
      </c>
      <c r="J12" s="51"/>
      <c r="K12" s="51"/>
      <c r="L12" s="49">
        <v>1650</v>
      </c>
      <c r="M12" s="49">
        <f t="shared" si="0"/>
        <v>15295.5</v>
      </c>
      <c r="N12" s="52"/>
      <c r="O12" s="54"/>
      <c r="P12" s="50"/>
      <c r="Q12" s="70"/>
      <c r="R12" s="73"/>
      <c r="S12" s="72"/>
    </row>
    <row r="13" spans="1:19" ht="18" customHeight="1">
      <c r="A13" s="16">
        <v>113</v>
      </c>
      <c r="B13" s="23"/>
      <c r="C13" s="24" t="s">
        <v>363</v>
      </c>
      <c r="D13" s="25"/>
      <c r="E13" s="26" t="s">
        <v>247</v>
      </c>
      <c r="F13" s="19" t="s">
        <v>248</v>
      </c>
      <c r="G13" s="17"/>
      <c r="H13" s="20"/>
      <c r="I13" s="60">
        <v>14.79</v>
      </c>
      <c r="J13" s="55"/>
      <c r="K13" s="52"/>
      <c r="L13" s="49">
        <v>1600</v>
      </c>
      <c r="M13" s="49">
        <f t="shared" si="0"/>
        <v>23664</v>
      </c>
      <c r="N13" s="57"/>
      <c r="O13" s="58"/>
      <c r="P13" s="50"/>
      <c r="Q13" s="70"/>
      <c r="R13" s="70"/>
      <c r="S13" s="72"/>
    </row>
    <row r="14" spans="1:19" ht="18" customHeight="1">
      <c r="A14" s="16">
        <v>114</v>
      </c>
      <c r="B14" s="23"/>
      <c r="C14" s="24" t="s">
        <v>364</v>
      </c>
      <c r="D14" s="25"/>
      <c r="E14" s="26" t="s">
        <v>247</v>
      </c>
      <c r="F14" s="19" t="s">
        <v>248</v>
      </c>
      <c r="G14" s="17"/>
      <c r="H14" s="20"/>
      <c r="I14" s="60">
        <v>16.96</v>
      </c>
      <c r="J14" s="48"/>
      <c r="K14" s="49"/>
      <c r="L14" s="49">
        <v>1600</v>
      </c>
      <c r="M14" s="49">
        <f t="shared" si="0"/>
        <v>27136</v>
      </c>
      <c r="N14" s="49"/>
      <c r="O14" s="19"/>
      <c r="P14" s="59"/>
      <c r="Q14" s="70"/>
      <c r="R14" s="70"/>
      <c r="S14" s="72"/>
    </row>
    <row r="15" spans="1:19" ht="18" customHeight="1">
      <c r="A15" s="16">
        <v>115</v>
      </c>
      <c r="B15" s="23"/>
      <c r="C15" s="24" t="s">
        <v>365</v>
      </c>
      <c r="D15" s="78"/>
      <c r="E15" s="26" t="s">
        <v>247</v>
      </c>
      <c r="F15" s="19" t="s">
        <v>248</v>
      </c>
      <c r="G15" s="17"/>
      <c r="H15" s="22"/>
      <c r="I15" s="60">
        <v>18.51</v>
      </c>
      <c r="J15" s="51"/>
      <c r="K15" s="51"/>
      <c r="L15" s="49">
        <v>1600</v>
      </c>
      <c r="M15" s="49">
        <f t="shared" si="0"/>
        <v>29616.000000000004</v>
      </c>
      <c r="N15" s="52"/>
      <c r="O15" s="53"/>
      <c r="P15" s="59"/>
      <c r="Q15" s="70"/>
      <c r="R15" s="70"/>
      <c r="S15" s="72"/>
    </row>
    <row r="16" spans="1:19" ht="18" customHeight="1">
      <c r="A16" s="16">
        <v>116</v>
      </c>
      <c r="B16" s="23"/>
      <c r="C16" s="24" t="s">
        <v>366</v>
      </c>
      <c r="D16" s="25"/>
      <c r="E16" s="26" t="s">
        <v>247</v>
      </c>
      <c r="F16" s="19" t="s">
        <v>248</v>
      </c>
      <c r="G16" s="17"/>
      <c r="H16" s="20"/>
      <c r="I16" s="60">
        <v>15.04</v>
      </c>
      <c r="J16" s="51"/>
      <c r="K16" s="49"/>
      <c r="L16" s="49">
        <v>1600</v>
      </c>
      <c r="M16" s="49">
        <f t="shared" si="0"/>
        <v>24064</v>
      </c>
      <c r="N16" s="52"/>
      <c r="O16" s="54"/>
      <c r="P16" s="59"/>
      <c r="Q16" s="70"/>
      <c r="R16" s="70"/>
      <c r="S16" s="72"/>
    </row>
    <row r="17" spans="1:19" ht="18" customHeight="1">
      <c r="A17" s="16">
        <v>117</v>
      </c>
      <c r="B17" s="23"/>
      <c r="C17" s="24" t="s">
        <v>367</v>
      </c>
      <c r="D17" s="25"/>
      <c r="E17" s="26" t="s">
        <v>247</v>
      </c>
      <c r="F17" s="19" t="s">
        <v>248</v>
      </c>
      <c r="G17" s="17"/>
      <c r="H17" s="20"/>
      <c r="I17" s="60">
        <v>16.96</v>
      </c>
      <c r="J17" s="51"/>
      <c r="K17" s="51"/>
      <c r="L17" s="49">
        <v>1600</v>
      </c>
      <c r="M17" s="49">
        <f t="shared" si="0"/>
        <v>27136</v>
      </c>
      <c r="N17" s="52"/>
      <c r="O17" s="54"/>
      <c r="P17" s="59"/>
      <c r="Q17" s="70"/>
      <c r="R17" s="70"/>
      <c r="S17" s="72"/>
    </row>
    <row r="18" spans="1:19" ht="18" customHeight="1">
      <c r="A18" s="16">
        <v>118</v>
      </c>
      <c r="B18" s="23"/>
      <c r="C18" s="24" t="s">
        <v>368</v>
      </c>
      <c r="D18" s="25"/>
      <c r="E18" s="26" t="s">
        <v>247</v>
      </c>
      <c r="F18" s="19" t="s">
        <v>248</v>
      </c>
      <c r="G18" s="17"/>
      <c r="H18" s="20"/>
      <c r="I18" s="60">
        <v>16.94</v>
      </c>
      <c r="J18" s="51"/>
      <c r="K18" s="51"/>
      <c r="L18" s="49">
        <v>1600</v>
      </c>
      <c r="M18" s="49">
        <f t="shared" si="0"/>
        <v>27104.000000000004</v>
      </c>
      <c r="N18" s="52"/>
      <c r="O18" s="54"/>
      <c r="P18" s="59"/>
      <c r="Q18" s="70"/>
      <c r="R18" s="73"/>
      <c r="S18" s="72"/>
    </row>
    <row r="19" spans="1:19" ht="18" customHeight="1">
      <c r="A19" s="16">
        <v>119</v>
      </c>
      <c r="B19" s="23"/>
      <c r="C19" s="24" t="s">
        <v>369</v>
      </c>
      <c r="D19" s="25"/>
      <c r="E19" s="26" t="s">
        <v>247</v>
      </c>
      <c r="F19" s="19" t="s">
        <v>248</v>
      </c>
      <c r="G19" s="17"/>
      <c r="H19" s="20"/>
      <c r="I19" s="60">
        <v>15.02</v>
      </c>
      <c r="J19" s="51"/>
      <c r="K19" s="51"/>
      <c r="L19" s="49">
        <v>1600</v>
      </c>
      <c r="M19" s="49">
        <f t="shared" si="0"/>
        <v>24032</v>
      </c>
      <c r="N19" s="52"/>
      <c r="O19" s="54"/>
      <c r="P19" s="59"/>
      <c r="Q19" s="70"/>
      <c r="R19" s="70"/>
      <c r="S19" s="72"/>
    </row>
    <row r="20" spans="1:19" ht="21" customHeight="1">
      <c r="A20" s="16">
        <v>120</v>
      </c>
      <c r="B20" s="23"/>
      <c r="C20" s="24" t="s">
        <v>370</v>
      </c>
      <c r="D20" s="25"/>
      <c r="E20" s="26" t="s">
        <v>247</v>
      </c>
      <c r="F20" s="19" t="s">
        <v>248</v>
      </c>
      <c r="G20" s="17"/>
      <c r="H20" s="20"/>
      <c r="I20" s="60">
        <v>16.94</v>
      </c>
      <c r="J20" s="51"/>
      <c r="K20" s="51"/>
      <c r="L20" s="49">
        <v>1600</v>
      </c>
      <c r="M20" s="49">
        <f t="shared" si="0"/>
        <v>27104.000000000004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194.41000000000003</v>
      </c>
      <c r="J21" s="63"/>
      <c r="K21" s="64"/>
      <c r="L21" s="65"/>
      <c r="M21" s="65">
        <f>SUM(M6:M20)</f>
        <v>314218.5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194.41000000000003</v>
      </c>
      <c r="J23" s="62"/>
      <c r="K23" s="65"/>
      <c r="L23" s="65"/>
      <c r="M23" s="65">
        <f>M21</f>
        <v>314218.5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L28" sqref="L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21" customHeight="1">
      <c r="A6" s="16">
        <v>121</v>
      </c>
      <c r="B6" s="23"/>
      <c r="C6" s="24" t="s">
        <v>371</v>
      </c>
      <c r="D6" s="25"/>
      <c r="E6" s="26" t="s">
        <v>247</v>
      </c>
      <c r="F6" s="19" t="s">
        <v>248</v>
      </c>
      <c r="G6" s="17"/>
      <c r="H6" s="20"/>
      <c r="I6" s="60">
        <v>18.48</v>
      </c>
      <c r="J6" s="48"/>
      <c r="K6" s="49"/>
      <c r="L6" s="49">
        <v>1600</v>
      </c>
      <c r="M6" s="49">
        <f>L6*I6</f>
        <v>29568</v>
      </c>
      <c r="N6" s="49"/>
      <c r="O6" s="19"/>
      <c r="P6" s="50"/>
      <c r="Q6" s="73"/>
      <c r="R6" s="70"/>
      <c r="S6" s="71"/>
    </row>
    <row r="7" spans="1:19" ht="18" customHeight="1">
      <c r="A7" s="16">
        <v>122</v>
      </c>
      <c r="B7" s="23"/>
      <c r="C7" s="24" t="s">
        <v>372</v>
      </c>
      <c r="D7" s="25"/>
      <c r="E7" s="26" t="s">
        <v>247</v>
      </c>
      <c r="F7" s="19" t="s">
        <v>248</v>
      </c>
      <c r="G7" s="17"/>
      <c r="H7" s="20"/>
      <c r="I7" s="60">
        <v>16.94</v>
      </c>
      <c r="J7" s="51"/>
      <c r="K7" s="51"/>
      <c r="L7" s="49">
        <v>1600</v>
      </c>
      <c r="M7" s="49">
        <f aca="true" t="shared" si="0" ref="M7:M20">L7*I7</f>
        <v>27104.000000000004</v>
      </c>
      <c r="N7" s="52"/>
      <c r="O7" s="53"/>
      <c r="P7" s="50"/>
      <c r="Q7" s="70"/>
      <c r="R7" s="70"/>
      <c r="S7" s="71"/>
    </row>
    <row r="8" spans="1:19" ht="18" customHeight="1">
      <c r="A8" s="16">
        <v>123</v>
      </c>
      <c r="B8" s="74"/>
      <c r="C8" s="24" t="s">
        <v>373</v>
      </c>
      <c r="D8" s="25"/>
      <c r="E8" s="26" t="s">
        <v>247</v>
      </c>
      <c r="F8" s="19" t="s">
        <v>248</v>
      </c>
      <c r="G8" s="17"/>
      <c r="H8" s="76"/>
      <c r="I8" s="60">
        <v>5.83</v>
      </c>
      <c r="J8" s="51"/>
      <c r="K8" s="49"/>
      <c r="L8" s="49">
        <v>1650</v>
      </c>
      <c r="M8" s="49">
        <f t="shared" si="0"/>
        <v>9619.5</v>
      </c>
      <c r="N8" s="52"/>
      <c r="O8" s="54"/>
      <c r="P8" s="50"/>
      <c r="Q8" s="70"/>
      <c r="R8" s="70"/>
      <c r="S8" s="71"/>
    </row>
    <row r="9" spans="1:19" ht="18" customHeight="1">
      <c r="A9" s="16">
        <v>124</v>
      </c>
      <c r="B9" s="77"/>
      <c r="C9" s="24" t="s">
        <v>374</v>
      </c>
      <c r="D9" s="25"/>
      <c r="E9" s="26" t="s">
        <v>247</v>
      </c>
      <c r="F9" s="19" t="s">
        <v>248</v>
      </c>
      <c r="G9" s="17"/>
      <c r="H9" s="20"/>
      <c r="I9" s="60">
        <v>5.71</v>
      </c>
      <c r="J9" s="51"/>
      <c r="K9" s="51"/>
      <c r="L9" s="49">
        <v>1650</v>
      </c>
      <c r="M9" s="49">
        <f t="shared" si="0"/>
        <v>9421.5</v>
      </c>
      <c r="N9" s="52"/>
      <c r="O9" s="54"/>
      <c r="P9" s="50"/>
      <c r="Q9" s="73"/>
      <c r="R9" s="70"/>
      <c r="S9" s="72"/>
    </row>
    <row r="10" spans="1:19" ht="18" customHeight="1">
      <c r="A10" s="16">
        <v>125</v>
      </c>
      <c r="B10" s="74"/>
      <c r="C10" s="24" t="s">
        <v>375</v>
      </c>
      <c r="D10" s="25"/>
      <c r="E10" s="26" t="s">
        <v>247</v>
      </c>
      <c r="F10" s="19" t="s">
        <v>248</v>
      </c>
      <c r="G10" s="17"/>
      <c r="H10" s="76"/>
      <c r="I10" s="60">
        <v>5.83</v>
      </c>
      <c r="J10" s="51"/>
      <c r="K10" s="51"/>
      <c r="L10" s="49">
        <v>1650</v>
      </c>
      <c r="M10" s="49">
        <f t="shared" si="0"/>
        <v>9619.5</v>
      </c>
      <c r="N10" s="52"/>
      <c r="O10" s="54"/>
      <c r="P10" s="50"/>
      <c r="Q10" s="70"/>
      <c r="R10" s="70"/>
      <c r="S10" s="72"/>
    </row>
    <row r="11" spans="1:19" ht="18" customHeight="1">
      <c r="A11" s="16">
        <v>126</v>
      </c>
      <c r="B11" s="23"/>
      <c r="C11" s="24" t="s">
        <v>376</v>
      </c>
      <c r="D11" s="25"/>
      <c r="E11" s="26" t="s">
        <v>247</v>
      </c>
      <c r="F11" s="19" t="s">
        <v>248</v>
      </c>
      <c r="G11" s="17"/>
      <c r="H11" s="20"/>
      <c r="I11" s="60">
        <v>14.79</v>
      </c>
      <c r="J11" s="51"/>
      <c r="K11" s="51"/>
      <c r="L11" s="49">
        <v>1600</v>
      </c>
      <c r="M11" s="49">
        <f t="shared" si="0"/>
        <v>23664</v>
      </c>
      <c r="N11" s="52"/>
      <c r="O11" s="54"/>
      <c r="P11" s="50"/>
      <c r="Q11" s="70"/>
      <c r="R11" s="70"/>
      <c r="S11" s="72"/>
    </row>
    <row r="12" spans="1:19" ht="18" customHeight="1">
      <c r="A12" s="16">
        <v>127</v>
      </c>
      <c r="B12" s="23"/>
      <c r="C12" s="24" t="s">
        <v>377</v>
      </c>
      <c r="D12" s="25"/>
      <c r="E12" s="26" t="s">
        <v>247</v>
      </c>
      <c r="F12" s="19" t="s">
        <v>248</v>
      </c>
      <c r="G12" s="17"/>
      <c r="H12" s="20"/>
      <c r="I12" s="60">
        <v>16.96</v>
      </c>
      <c r="J12" s="51"/>
      <c r="K12" s="51"/>
      <c r="L12" s="49">
        <v>1600</v>
      </c>
      <c r="M12" s="49">
        <f t="shared" si="0"/>
        <v>27136</v>
      </c>
      <c r="N12" s="52"/>
      <c r="O12" s="54"/>
      <c r="P12" s="50"/>
      <c r="Q12" s="70"/>
      <c r="R12" s="73"/>
      <c r="S12" s="72"/>
    </row>
    <row r="13" spans="1:19" ht="18" customHeight="1">
      <c r="A13" s="16">
        <v>128</v>
      </c>
      <c r="B13" s="23"/>
      <c r="C13" s="24" t="s">
        <v>378</v>
      </c>
      <c r="D13" s="25"/>
      <c r="E13" s="26" t="s">
        <v>247</v>
      </c>
      <c r="F13" s="19" t="s">
        <v>248</v>
      </c>
      <c r="G13" s="17"/>
      <c r="H13" s="20"/>
      <c r="I13" s="60">
        <v>18.51</v>
      </c>
      <c r="J13" s="55"/>
      <c r="K13" s="52"/>
      <c r="L13" s="49">
        <v>1600</v>
      </c>
      <c r="M13" s="49">
        <f t="shared" si="0"/>
        <v>29616.000000000004</v>
      </c>
      <c r="N13" s="57"/>
      <c r="O13" s="58"/>
      <c r="P13" s="50"/>
      <c r="Q13" s="70"/>
      <c r="R13" s="70"/>
      <c r="S13" s="72"/>
    </row>
    <row r="14" spans="1:19" ht="18" customHeight="1">
      <c r="A14" s="16">
        <v>129</v>
      </c>
      <c r="B14" s="23"/>
      <c r="C14" s="24" t="s">
        <v>379</v>
      </c>
      <c r="D14" s="25"/>
      <c r="E14" s="26" t="s">
        <v>247</v>
      </c>
      <c r="F14" s="19" t="s">
        <v>248</v>
      </c>
      <c r="G14" s="17"/>
      <c r="H14" s="20"/>
      <c r="I14" s="60">
        <v>15.04</v>
      </c>
      <c r="J14" s="48"/>
      <c r="K14" s="49"/>
      <c r="L14" s="49">
        <v>1600</v>
      </c>
      <c r="M14" s="49">
        <f t="shared" si="0"/>
        <v>24064</v>
      </c>
      <c r="N14" s="49"/>
      <c r="O14" s="19"/>
      <c r="P14" s="59"/>
      <c r="Q14" s="70"/>
      <c r="R14" s="70"/>
      <c r="S14" s="72"/>
    </row>
    <row r="15" spans="1:19" ht="18" customHeight="1">
      <c r="A15" s="16">
        <v>130</v>
      </c>
      <c r="B15" s="23"/>
      <c r="C15" s="24" t="s">
        <v>380</v>
      </c>
      <c r="D15" s="78"/>
      <c r="E15" s="26" t="s">
        <v>247</v>
      </c>
      <c r="F15" s="19" t="s">
        <v>248</v>
      </c>
      <c r="G15" s="17"/>
      <c r="H15" s="22"/>
      <c r="I15" s="60">
        <v>16.96</v>
      </c>
      <c r="J15" s="51"/>
      <c r="K15" s="51"/>
      <c r="L15" s="49">
        <v>1600</v>
      </c>
      <c r="M15" s="49">
        <f t="shared" si="0"/>
        <v>27136</v>
      </c>
      <c r="N15" s="52"/>
      <c r="O15" s="53"/>
      <c r="P15" s="59"/>
      <c r="Q15" s="70"/>
      <c r="R15" s="70"/>
      <c r="S15" s="72"/>
    </row>
    <row r="16" spans="1:19" ht="18" customHeight="1">
      <c r="A16" s="16">
        <v>131</v>
      </c>
      <c r="B16" s="23"/>
      <c r="C16" s="24" t="s">
        <v>381</v>
      </c>
      <c r="D16" s="25"/>
      <c r="E16" s="26" t="s">
        <v>247</v>
      </c>
      <c r="F16" s="19" t="s">
        <v>248</v>
      </c>
      <c r="G16" s="17"/>
      <c r="H16" s="20"/>
      <c r="I16" s="60">
        <v>18.51</v>
      </c>
      <c r="J16" s="51"/>
      <c r="K16" s="49"/>
      <c r="L16" s="49">
        <v>1600</v>
      </c>
      <c r="M16" s="49">
        <f t="shared" si="0"/>
        <v>29616.000000000004</v>
      </c>
      <c r="N16" s="52"/>
      <c r="O16" s="54"/>
      <c r="P16" s="59"/>
      <c r="Q16" s="70"/>
      <c r="R16" s="70"/>
      <c r="S16" s="72"/>
    </row>
    <row r="17" spans="1:19" ht="18" customHeight="1">
      <c r="A17" s="16">
        <v>132</v>
      </c>
      <c r="B17" s="23"/>
      <c r="C17" s="24" t="s">
        <v>382</v>
      </c>
      <c r="D17" s="25"/>
      <c r="E17" s="26" t="s">
        <v>247</v>
      </c>
      <c r="F17" s="19" t="s">
        <v>248</v>
      </c>
      <c r="G17" s="17"/>
      <c r="H17" s="20"/>
      <c r="I17" s="60">
        <v>15.04</v>
      </c>
      <c r="J17" s="51"/>
      <c r="K17" s="51"/>
      <c r="L17" s="49">
        <v>1600</v>
      </c>
      <c r="M17" s="49">
        <f t="shared" si="0"/>
        <v>24064</v>
      </c>
      <c r="N17" s="52"/>
      <c r="O17" s="54"/>
      <c r="P17" s="59"/>
      <c r="Q17" s="70"/>
      <c r="R17" s="70"/>
      <c r="S17" s="72"/>
    </row>
    <row r="18" spans="1:19" ht="18" customHeight="1">
      <c r="A18" s="16">
        <v>133</v>
      </c>
      <c r="B18" s="23"/>
      <c r="C18" s="24" t="s">
        <v>383</v>
      </c>
      <c r="D18" s="25"/>
      <c r="E18" s="26" t="s">
        <v>247</v>
      </c>
      <c r="F18" s="19" t="s">
        <v>248</v>
      </c>
      <c r="G18" s="17"/>
      <c r="H18" s="20"/>
      <c r="I18" s="60">
        <v>16.96</v>
      </c>
      <c r="J18" s="51"/>
      <c r="K18" s="51"/>
      <c r="L18" s="49">
        <v>1600</v>
      </c>
      <c r="M18" s="49">
        <f t="shared" si="0"/>
        <v>27136</v>
      </c>
      <c r="N18" s="52"/>
      <c r="O18" s="54"/>
      <c r="P18" s="59"/>
      <c r="Q18" s="70"/>
      <c r="R18" s="73"/>
      <c r="S18" s="72"/>
    </row>
    <row r="19" spans="1:19" ht="18" customHeight="1">
      <c r="A19" s="16">
        <v>134</v>
      </c>
      <c r="B19" s="23"/>
      <c r="C19" s="24" t="s">
        <v>384</v>
      </c>
      <c r="D19" s="25"/>
      <c r="E19" s="26" t="s">
        <v>247</v>
      </c>
      <c r="F19" s="19" t="s">
        <v>248</v>
      </c>
      <c r="G19" s="17"/>
      <c r="H19" s="20"/>
      <c r="I19" s="60">
        <v>18.26</v>
      </c>
      <c r="J19" s="51"/>
      <c r="K19" s="51"/>
      <c r="L19" s="49">
        <v>1600</v>
      </c>
      <c r="M19" s="49">
        <f t="shared" si="0"/>
        <v>29216.000000000004</v>
      </c>
      <c r="N19" s="52"/>
      <c r="O19" s="54"/>
      <c r="P19" s="59"/>
      <c r="Q19" s="70"/>
      <c r="R19" s="70"/>
      <c r="S19" s="72"/>
    </row>
    <row r="20" spans="1:19" ht="21" customHeight="1">
      <c r="A20" s="16">
        <v>135</v>
      </c>
      <c r="B20" s="23"/>
      <c r="C20" s="24" t="s">
        <v>385</v>
      </c>
      <c r="D20" s="25"/>
      <c r="E20" s="26" t="s">
        <v>247</v>
      </c>
      <c r="F20" s="19" t="s">
        <v>248</v>
      </c>
      <c r="G20" s="17"/>
      <c r="H20" s="20"/>
      <c r="I20" s="60">
        <v>16.94</v>
      </c>
      <c r="J20" s="51"/>
      <c r="K20" s="51"/>
      <c r="L20" s="49">
        <v>1600</v>
      </c>
      <c r="M20" s="49">
        <f t="shared" si="0"/>
        <v>27104.000000000004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220.76</v>
      </c>
      <c r="J21" s="63"/>
      <c r="K21" s="64"/>
      <c r="L21" s="65"/>
      <c r="M21" s="65">
        <f>SUM(M6:M20)</f>
        <v>354084.5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220.76</v>
      </c>
      <c r="J23" s="62"/>
      <c r="K23" s="65"/>
      <c r="L23" s="65"/>
      <c r="M23" s="65">
        <f>M21</f>
        <v>354084.5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6" sqref="K26:K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136</v>
      </c>
      <c r="B6" s="23"/>
      <c r="C6" s="24" t="s">
        <v>386</v>
      </c>
      <c r="D6" s="25"/>
      <c r="E6" s="26" t="s">
        <v>247</v>
      </c>
      <c r="F6" s="19" t="s">
        <v>248</v>
      </c>
      <c r="G6" s="17"/>
      <c r="H6" s="20"/>
      <c r="I6" s="60">
        <v>18.48</v>
      </c>
      <c r="J6" s="48"/>
      <c r="K6" s="49"/>
      <c r="L6" s="49">
        <v>1600</v>
      </c>
      <c r="M6" s="49">
        <f>L6*I6</f>
        <v>29568</v>
      </c>
      <c r="N6" s="49"/>
      <c r="O6" s="19"/>
      <c r="P6" s="50"/>
      <c r="Q6" s="70"/>
      <c r="R6" s="70"/>
      <c r="S6" s="71"/>
    </row>
    <row r="7" spans="1:19" ht="18" customHeight="1">
      <c r="A7" s="16">
        <v>137</v>
      </c>
      <c r="B7" s="23"/>
      <c r="C7" s="24" t="s">
        <v>387</v>
      </c>
      <c r="D7" s="25"/>
      <c r="E7" s="26" t="s">
        <v>247</v>
      </c>
      <c r="F7" s="19" t="s">
        <v>248</v>
      </c>
      <c r="G7" s="17"/>
      <c r="H7" s="20"/>
      <c r="I7" s="60">
        <v>15.02</v>
      </c>
      <c r="J7" s="51"/>
      <c r="K7" s="51"/>
      <c r="L7" s="49">
        <v>1600</v>
      </c>
      <c r="M7" s="49">
        <f aca="true" t="shared" si="0" ref="M7:M20">L7*I7</f>
        <v>24032</v>
      </c>
      <c r="N7" s="52"/>
      <c r="O7" s="53"/>
      <c r="P7" s="50"/>
      <c r="Q7" s="70"/>
      <c r="R7" s="70"/>
      <c r="S7" s="71"/>
    </row>
    <row r="8" spans="1:19" ht="18" customHeight="1">
      <c r="A8" s="16">
        <v>138</v>
      </c>
      <c r="B8" s="74"/>
      <c r="C8" s="24" t="s">
        <v>388</v>
      </c>
      <c r="D8" s="25"/>
      <c r="E8" s="26" t="s">
        <v>247</v>
      </c>
      <c r="F8" s="19" t="s">
        <v>248</v>
      </c>
      <c r="G8" s="17"/>
      <c r="H8" s="76"/>
      <c r="I8" s="60">
        <v>16.94</v>
      </c>
      <c r="J8" s="51"/>
      <c r="K8" s="49"/>
      <c r="L8" s="49">
        <v>1600</v>
      </c>
      <c r="M8" s="49">
        <f t="shared" si="0"/>
        <v>27104.000000000004</v>
      </c>
      <c r="N8" s="52"/>
      <c r="O8" s="54"/>
      <c r="P8" s="50"/>
      <c r="Q8" s="70"/>
      <c r="R8" s="70"/>
      <c r="S8" s="71"/>
    </row>
    <row r="9" spans="1:19" ht="18" customHeight="1">
      <c r="A9" s="16">
        <v>139</v>
      </c>
      <c r="B9" s="77"/>
      <c r="C9" s="24" t="s">
        <v>389</v>
      </c>
      <c r="D9" s="25"/>
      <c r="E9" s="26" t="s">
        <v>247</v>
      </c>
      <c r="F9" s="19" t="s">
        <v>248</v>
      </c>
      <c r="G9" s="17"/>
      <c r="H9" s="20"/>
      <c r="I9" s="60">
        <v>18.48</v>
      </c>
      <c r="J9" s="51"/>
      <c r="K9" s="51"/>
      <c r="L9" s="49">
        <v>1600</v>
      </c>
      <c r="M9" s="49">
        <f t="shared" si="0"/>
        <v>29568</v>
      </c>
      <c r="N9" s="52"/>
      <c r="O9" s="54"/>
      <c r="P9" s="50"/>
      <c r="Q9" s="70"/>
      <c r="R9" s="70"/>
      <c r="S9" s="72"/>
    </row>
    <row r="10" spans="1:19" ht="18" customHeight="1">
      <c r="A10" s="16">
        <v>140</v>
      </c>
      <c r="B10" s="74"/>
      <c r="C10" s="24" t="s">
        <v>390</v>
      </c>
      <c r="D10" s="25"/>
      <c r="E10" s="26" t="s">
        <v>247</v>
      </c>
      <c r="F10" s="19" t="s">
        <v>248</v>
      </c>
      <c r="G10" s="17"/>
      <c r="H10" s="76"/>
      <c r="I10" s="60">
        <v>15.02</v>
      </c>
      <c r="J10" s="51"/>
      <c r="K10" s="51"/>
      <c r="L10" s="49">
        <v>1600</v>
      </c>
      <c r="M10" s="49">
        <f t="shared" si="0"/>
        <v>24032</v>
      </c>
      <c r="N10" s="52"/>
      <c r="O10" s="54"/>
      <c r="P10" s="50"/>
      <c r="Q10" s="73"/>
      <c r="R10" s="70"/>
      <c r="S10" s="72"/>
    </row>
    <row r="11" spans="1:19" ht="18" customHeight="1">
      <c r="A11" s="16">
        <v>141</v>
      </c>
      <c r="B11" s="23"/>
      <c r="C11" s="24" t="s">
        <v>391</v>
      </c>
      <c r="D11" s="25"/>
      <c r="E11" s="26" t="s">
        <v>247</v>
      </c>
      <c r="F11" s="19" t="s">
        <v>248</v>
      </c>
      <c r="G11" s="17"/>
      <c r="H11" s="20"/>
      <c r="I11" s="60">
        <v>16.94</v>
      </c>
      <c r="J11" s="51"/>
      <c r="K11" s="51"/>
      <c r="L11" s="49">
        <v>1600</v>
      </c>
      <c r="M11" s="49">
        <f t="shared" si="0"/>
        <v>27104.000000000004</v>
      </c>
      <c r="N11" s="52"/>
      <c r="O11" s="54"/>
      <c r="P11" s="50"/>
      <c r="Q11" s="70"/>
      <c r="R11" s="70"/>
      <c r="S11" s="72"/>
    </row>
    <row r="12" spans="1:19" ht="18" customHeight="1">
      <c r="A12" s="16">
        <v>142</v>
      </c>
      <c r="B12" s="23"/>
      <c r="C12" s="24" t="s">
        <v>392</v>
      </c>
      <c r="D12" s="25"/>
      <c r="E12" s="26" t="s">
        <v>247</v>
      </c>
      <c r="F12" s="19" t="s">
        <v>248</v>
      </c>
      <c r="G12" s="17"/>
      <c r="H12" s="20"/>
      <c r="I12" s="60">
        <v>7.58</v>
      </c>
      <c r="J12" s="51"/>
      <c r="K12" s="51"/>
      <c r="L12" s="49">
        <v>1650</v>
      </c>
      <c r="M12" s="49">
        <f t="shared" si="0"/>
        <v>12507</v>
      </c>
      <c r="N12" s="52"/>
      <c r="O12" s="54"/>
      <c r="P12" s="50"/>
      <c r="Q12" s="70"/>
      <c r="R12" s="73"/>
      <c r="S12" s="72"/>
    </row>
    <row r="13" spans="1:19" ht="18" customHeight="1">
      <c r="A13" s="16">
        <v>143</v>
      </c>
      <c r="B13" s="23"/>
      <c r="C13" s="24" t="s">
        <v>393</v>
      </c>
      <c r="D13" s="25"/>
      <c r="E13" s="26" t="s">
        <v>247</v>
      </c>
      <c r="F13" s="19" t="s">
        <v>248</v>
      </c>
      <c r="G13" s="17"/>
      <c r="H13" s="20"/>
      <c r="I13" s="60">
        <v>9.27</v>
      </c>
      <c r="J13" s="55"/>
      <c r="K13" s="52"/>
      <c r="L13" s="49">
        <v>1650</v>
      </c>
      <c r="M13" s="49">
        <f t="shared" si="0"/>
        <v>15295.5</v>
      </c>
      <c r="N13" s="57"/>
      <c r="O13" s="58"/>
      <c r="P13" s="50"/>
      <c r="Q13" s="70"/>
      <c r="R13" s="70"/>
      <c r="S13" s="72"/>
    </row>
    <row r="14" spans="1:19" ht="18" customHeight="1">
      <c r="A14" s="16">
        <v>144</v>
      </c>
      <c r="B14" s="23"/>
      <c r="C14" s="24" t="s">
        <v>394</v>
      </c>
      <c r="D14" s="25"/>
      <c r="E14" s="26" t="s">
        <v>247</v>
      </c>
      <c r="F14" s="19" t="s">
        <v>248</v>
      </c>
      <c r="G14" s="17"/>
      <c r="H14" s="20"/>
      <c r="I14" s="60">
        <v>9.27</v>
      </c>
      <c r="J14" s="48"/>
      <c r="K14" s="49"/>
      <c r="L14" s="49">
        <v>1650</v>
      </c>
      <c r="M14" s="49">
        <f t="shared" si="0"/>
        <v>15295.5</v>
      </c>
      <c r="N14" s="49"/>
      <c r="O14" s="19"/>
      <c r="P14" s="59"/>
      <c r="Q14" s="70"/>
      <c r="R14" s="70"/>
      <c r="S14" s="72"/>
    </row>
    <row r="15" spans="1:19" ht="18" customHeight="1">
      <c r="A15" s="16">
        <v>145</v>
      </c>
      <c r="B15" s="23"/>
      <c r="C15" s="24" t="s">
        <v>395</v>
      </c>
      <c r="D15" s="78"/>
      <c r="E15" s="26" t="s">
        <v>247</v>
      </c>
      <c r="F15" s="19" t="s">
        <v>248</v>
      </c>
      <c r="G15" s="17"/>
      <c r="H15" s="22"/>
      <c r="I15" s="60">
        <v>7.58</v>
      </c>
      <c r="J15" s="51"/>
      <c r="K15" s="51"/>
      <c r="L15" s="49">
        <v>1650</v>
      </c>
      <c r="M15" s="49">
        <f t="shared" si="0"/>
        <v>12507</v>
      </c>
      <c r="N15" s="52"/>
      <c r="O15" s="53"/>
      <c r="P15" s="59"/>
      <c r="Q15" s="70"/>
      <c r="R15" s="70"/>
      <c r="S15" s="72"/>
    </row>
    <row r="16" spans="1:19" ht="18" customHeight="1">
      <c r="A16" s="16">
        <v>146</v>
      </c>
      <c r="B16" s="23"/>
      <c r="C16" s="24" t="s">
        <v>396</v>
      </c>
      <c r="D16" s="25"/>
      <c r="E16" s="26" t="s">
        <v>247</v>
      </c>
      <c r="F16" s="19" t="s">
        <v>248</v>
      </c>
      <c r="G16" s="17"/>
      <c r="H16" s="20"/>
      <c r="I16" s="60">
        <v>9.27</v>
      </c>
      <c r="J16" s="51"/>
      <c r="K16" s="49"/>
      <c r="L16" s="49">
        <v>1650</v>
      </c>
      <c r="M16" s="49">
        <f t="shared" si="0"/>
        <v>15295.5</v>
      </c>
      <c r="N16" s="52"/>
      <c r="O16" s="54"/>
      <c r="P16" s="59"/>
      <c r="Q16" s="70"/>
      <c r="R16" s="70"/>
      <c r="S16" s="72"/>
    </row>
    <row r="17" spans="1:19" ht="18" customHeight="1">
      <c r="A17" s="16">
        <v>147</v>
      </c>
      <c r="B17" s="23"/>
      <c r="C17" s="24" t="s">
        <v>397</v>
      </c>
      <c r="D17" s="25"/>
      <c r="E17" s="26" t="s">
        <v>247</v>
      </c>
      <c r="F17" s="19" t="s">
        <v>248</v>
      </c>
      <c r="G17" s="17"/>
      <c r="H17" s="20"/>
      <c r="I17" s="60">
        <v>7.58</v>
      </c>
      <c r="J17" s="51"/>
      <c r="K17" s="51"/>
      <c r="L17" s="49">
        <v>1650</v>
      </c>
      <c r="M17" s="49">
        <f t="shared" si="0"/>
        <v>12507</v>
      </c>
      <c r="N17" s="52"/>
      <c r="O17" s="54"/>
      <c r="P17" s="59"/>
      <c r="Q17" s="73"/>
      <c r="R17" s="70"/>
      <c r="S17" s="72"/>
    </row>
    <row r="18" spans="1:19" ht="18" customHeight="1">
      <c r="A18" s="16">
        <v>148</v>
      </c>
      <c r="B18" s="23"/>
      <c r="C18" s="24" t="s">
        <v>398</v>
      </c>
      <c r="D18" s="25"/>
      <c r="E18" s="26" t="s">
        <v>247</v>
      </c>
      <c r="F18" s="19" t="s">
        <v>248</v>
      </c>
      <c r="G18" s="17"/>
      <c r="H18" s="20"/>
      <c r="I18" s="60">
        <v>9.27</v>
      </c>
      <c r="J18" s="51"/>
      <c r="K18" s="51"/>
      <c r="L18" s="49">
        <v>1650</v>
      </c>
      <c r="M18" s="49">
        <f t="shared" si="0"/>
        <v>15295.5</v>
      </c>
      <c r="N18" s="52"/>
      <c r="O18" s="54"/>
      <c r="P18" s="59"/>
      <c r="Q18" s="70"/>
      <c r="R18" s="73"/>
      <c r="S18" s="72"/>
    </row>
    <row r="19" spans="1:19" ht="18" customHeight="1">
      <c r="A19" s="16">
        <v>149</v>
      </c>
      <c r="B19" s="23"/>
      <c r="C19" s="24" t="s">
        <v>399</v>
      </c>
      <c r="D19" s="25"/>
      <c r="E19" s="26" t="s">
        <v>247</v>
      </c>
      <c r="F19" s="19" t="s">
        <v>248</v>
      </c>
      <c r="G19" s="17"/>
      <c r="H19" s="20"/>
      <c r="I19" s="60">
        <v>9.27</v>
      </c>
      <c r="J19" s="51"/>
      <c r="K19" s="51"/>
      <c r="L19" s="49">
        <v>1650</v>
      </c>
      <c r="M19" s="49">
        <f t="shared" si="0"/>
        <v>15295.5</v>
      </c>
      <c r="N19" s="52"/>
      <c r="O19" s="54"/>
      <c r="P19" s="59"/>
      <c r="Q19" s="70"/>
      <c r="R19" s="70"/>
      <c r="S19" s="72"/>
    </row>
    <row r="20" spans="1:19" ht="21" customHeight="1">
      <c r="A20" s="16">
        <v>150</v>
      </c>
      <c r="B20" s="23"/>
      <c r="C20" s="24" t="s">
        <v>400</v>
      </c>
      <c r="D20" s="25"/>
      <c r="E20" s="26" t="s">
        <v>247</v>
      </c>
      <c r="F20" s="19" t="s">
        <v>248</v>
      </c>
      <c r="G20" s="17"/>
      <c r="H20" s="20"/>
      <c r="I20" s="60">
        <v>7.58</v>
      </c>
      <c r="J20" s="51"/>
      <c r="K20" s="51"/>
      <c r="L20" s="49">
        <v>1650</v>
      </c>
      <c r="M20" s="49">
        <f t="shared" si="0"/>
        <v>12507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177.55000000000004</v>
      </c>
      <c r="J21" s="63"/>
      <c r="K21" s="64"/>
      <c r="L21" s="65"/>
      <c r="M21" s="65">
        <f>SUM(M6:M20)</f>
        <v>287913.5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177.55000000000004</v>
      </c>
      <c r="J23" s="62"/>
      <c r="K23" s="65"/>
      <c r="L23" s="65"/>
      <c r="M23" s="65">
        <f>M21</f>
        <v>287913.5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6" sqref="K26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151</v>
      </c>
      <c r="B6" s="23"/>
      <c r="C6" s="24" t="s">
        <v>401</v>
      </c>
      <c r="D6" s="25"/>
      <c r="E6" s="26" t="s">
        <v>247</v>
      </c>
      <c r="F6" s="19" t="s">
        <v>248</v>
      </c>
      <c r="G6" s="17"/>
      <c r="H6" s="20"/>
      <c r="I6" s="60">
        <v>9.27</v>
      </c>
      <c r="J6" s="48"/>
      <c r="K6" s="49"/>
      <c r="L6" s="49">
        <v>1650</v>
      </c>
      <c r="M6" s="49">
        <f>L6*I6</f>
        <v>15295.5</v>
      </c>
      <c r="N6" s="49"/>
      <c r="O6" s="19"/>
      <c r="P6" s="50"/>
      <c r="Q6" s="70"/>
      <c r="R6" s="70"/>
      <c r="S6" s="71"/>
    </row>
    <row r="7" spans="1:19" ht="18" customHeight="1">
      <c r="A7" s="16">
        <v>152</v>
      </c>
      <c r="B7" s="23"/>
      <c r="C7" s="24" t="s">
        <v>402</v>
      </c>
      <c r="D7" s="25"/>
      <c r="E7" s="26" t="s">
        <v>247</v>
      </c>
      <c r="F7" s="19" t="s">
        <v>248</v>
      </c>
      <c r="G7" s="17"/>
      <c r="H7" s="20"/>
      <c r="I7" s="60">
        <v>9.27</v>
      </c>
      <c r="J7" s="51"/>
      <c r="K7" s="51"/>
      <c r="L7" s="49">
        <v>1650</v>
      </c>
      <c r="M7" s="49">
        <f aca="true" t="shared" si="0" ref="M7:M20">L7*I7</f>
        <v>15295.5</v>
      </c>
      <c r="N7" s="52"/>
      <c r="O7" s="53"/>
      <c r="P7" s="50"/>
      <c r="Q7" s="70"/>
      <c r="R7" s="70"/>
      <c r="S7" s="71"/>
    </row>
    <row r="8" spans="1:19" ht="18" customHeight="1">
      <c r="A8" s="16">
        <v>153</v>
      </c>
      <c r="B8" s="74"/>
      <c r="C8" s="24" t="s">
        <v>403</v>
      </c>
      <c r="D8" s="25"/>
      <c r="E8" s="26" t="s">
        <v>247</v>
      </c>
      <c r="F8" s="19" t="s">
        <v>248</v>
      </c>
      <c r="G8" s="17"/>
      <c r="H8" s="76"/>
      <c r="I8" s="60">
        <v>7.58</v>
      </c>
      <c r="J8" s="51"/>
      <c r="K8" s="49"/>
      <c r="L8" s="49">
        <v>1650</v>
      </c>
      <c r="M8" s="49">
        <f t="shared" si="0"/>
        <v>12507</v>
      </c>
      <c r="N8" s="52"/>
      <c r="O8" s="54"/>
      <c r="P8" s="50"/>
      <c r="Q8" s="70"/>
      <c r="R8" s="70"/>
      <c r="S8" s="71"/>
    </row>
    <row r="9" spans="1:19" ht="18" customHeight="1">
      <c r="A9" s="16">
        <v>154</v>
      </c>
      <c r="B9" s="77"/>
      <c r="C9" s="24" t="s">
        <v>404</v>
      </c>
      <c r="D9" s="25"/>
      <c r="E9" s="26" t="s">
        <v>247</v>
      </c>
      <c r="F9" s="19" t="s">
        <v>248</v>
      </c>
      <c r="G9" s="17"/>
      <c r="H9" s="20"/>
      <c r="I9" s="60">
        <v>7.58</v>
      </c>
      <c r="J9" s="51"/>
      <c r="K9" s="51"/>
      <c r="L9" s="49">
        <v>1650</v>
      </c>
      <c r="M9" s="49">
        <f t="shared" si="0"/>
        <v>12507</v>
      </c>
      <c r="N9" s="52"/>
      <c r="O9" s="54"/>
      <c r="P9" s="50"/>
      <c r="Q9" s="70"/>
      <c r="R9" s="70"/>
      <c r="S9" s="72"/>
    </row>
    <row r="10" spans="1:19" ht="18" customHeight="1">
      <c r="A10" s="16">
        <v>155</v>
      </c>
      <c r="B10" s="74"/>
      <c r="C10" s="24" t="s">
        <v>405</v>
      </c>
      <c r="D10" s="25"/>
      <c r="E10" s="26" t="s">
        <v>247</v>
      </c>
      <c r="F10" s="19" t="s">
        <v>248</v>
      </c>
      <c r="G10" s="17"/>
      <c r="H10" s="76"/>
      <c r="I10" s="60">
        <v>9.27</v>
      </c>
      <c r="J10" s="51"/>
      <c r="K10" s="51"/>
      <c r="L10" s="49">
        <v>1650</v>
      </c>
      <c r="M10" s="49">
        <f t="shared" si="0"/>
        <v>15295.5</v>
      </c>
      <c r="N10" s="52"/>
      <c r="O10" s="54"/>
      <c r="P10" s="50"/>
      <c r="Q10" s="70"/>
      <c r="R10" s="70"/>
      <c r="S10" s="72"/>
    </row>
    <row r="11" spans="1:19" ht="18" customHeight="1">
      <c r="A11" s="16">
        <v>156</v>
      </c>
      <c r="B11" s="23"/>
      <c r="C11" s="24" t="s">
        <v>406</v>
      </c>
      <c r="D11" s="25"/>
      <c r="E11" s="26" t="s">
        <v>247</v>
      </c>
      <c r="F11" s="19" t="s">
        <v>248</v>
      </c>
      <c r="G11" s="17"/>
      <c r="H11" s="20"/>
      <c r="I11" s="60">
        <v>9.27</v>
      </c>
      <c r="J11" s="51"/>
      <c r="K11" s="51"/>
      <c r="L11" s="49">
        <v>1650</v>
      </c>
      <c r="M11" s="49">
        <f t="shared" si="0"/>
        <v>15295.5</v>
      </c>
      <c r="N11" s="52"/>
      <c r="O11" s="54"/>
      <c r="P11" s="50"/>
      <c r="Q11" s="70"/>
      <c r="R11" s="70"/>
      <c r="S11" s="72"/>
    </row>
    <row r="12" spans="1:19" ht="18" customHeight="1">
      <c r="A12" s="16">
        <v>157</v>
      </c>
      <c r="B12" s="23"/>
      <c r="C12" s="24" t="s">
        <v>407</v>
      </c>
      <c r="D12" s="25"/>
      <c r="E12" s="26" t="s">
        <v>247</v>
      </c>
      <c r="F12" s="19" t="s">
        <v>248</v>
      </c>
      <c r="G12" s="17"/>
      <c r="H12" s="20"/>
      <c r="I12" s="60">
        <v>7.58</v>
      </c>
      <c r="J12" s="51"/>
      <c r="K12" s="51"/>
      <c r="L12" s="49">
        <v>1650</v>
      </c>
      <c r="M12" s="49">
        <f t="shared" si="0"/>
        <v>12507</v>
      </c>
      <c r="N12" s="52"/>
      <c r="O12" s="54"/>
      <c r="P12" s="50"/>
      <c r="Q12" s="70"/>
      <c r="R12" s="73"/>
      <c r="S12" s="72"/>
    </row>
    <row r="13" spans="1:19" ht="18" customHeight="1">
      <c r="A13" s="16">
        <v>158</v>
      </c>
      <c r="B13" s="23"/>
      <c r="C13" s="24" t="s">
        <v>408</v>
      </c>
      <c r="D13" s="25"/>
      <c r="E13" s="26" t="s">
        <v>247</v>
      </c>
      <c r="F13" s="19" t="s">
        <v>248</v>
      </c>
      <c r="G13" s="17"/>
      <c r="H13" s="20"/>
      <c r="I13" s="60">
        <v>7.58</v>
      </c>
      <c r="J13" s="55"/>
      <c r="K13" s="52"/>
      <c r="L13" s="49">
        <v>1650</v>
      </c>
      <c r="M13" s="49">
        <f t="shared" si="0"/>
        <v>12507</v>
      </c>
      <c r="N13" s="57"/>
      <c r="O13" s="58"/>
      <c r="P13" s="50"/>
      <c r="Q13" s="70"/>
      <c r="R13" s="70"/>
      <c r="S13" s="72"/>
    </row>
    <row r="14" spans="1:19" ht="18" customHeight="1">
      <c r="A14" s="16">
        <v>159</v>
      </c>
      <c r="B14" s="23"/>
      <c r="C14" s="24" t="s">
        <v>409</v>
      </c>
      <c r="D14" s="25"/>
      <c r="E14" s="26" t="s">
        <v>247</v>
      </c>
      <c r="F14" s="19" t="s">
        <v>248</v>
      </c>
      <c r="G14" s="17"/>
      <c r="H14" s="20"/>
      <c r="I14" s="60">
        <v>9.27</v>
      </c>
      <c r="J14" s="48"/>
      <c r="K14" s="49"/>
      <c r="L14" s="49">
        <v>1650</v>
      </c>
      <c r="M14" s="49">
        <f t="shared" si="0"/>
        <v>15295.5</v>
      </c>
      <c r="N14" s="49"/>
      <c r="O14" s="19"/>
      <c r="P14" s="59"/>
      <c r="Q14" s="70"/>
      <c r="R14" s="70"/>
      <c r="S14" s="72"/>
    </row>
    <row r="15" spans="1:19" ht="18" customHeight="1">
      <c r="A15" s="16">
        <v>160</v>
      </c>
      <c r="B15" s="23"/>
      <c r="C15" s="24" t="s">
        <v>410</v>
      </c>
      <c r="D15" s="78"/>
      <c r="E15" s="26" t="s">
        <v>247</v>
      </c>
      <c r="F15" s="19" t="s">
        <v>248</v>
      </c>
      <c r="G15" s="17"/>
      <c r="H15" s="22"/>
      <c r="I15" s="60">
        <v>5.5</v>
      </c>
      <c r="J15" s="51"/>
      <c r="K15" s="51"/>
      <c r="L15" s="49">
        <v>1650</v>
      </c>
      <c r="M15" s="49">
        <f t="shared" si="0"/>
        <v>9075</v>
      </c>
      <c r="N15" s="52"/>
      <c r="O15" s="53"/>
      <c r="P15" s="59"/>
      <c r="Q15" s="73"/>
      <c r="R15" s="70"/>
      <c r="S15" s="72"/>
    </row>
    <row r="16" spans="1:19" ht="18" customHeight="1">
      <c r="A16" s="16">
        <v>161</v>
      </c>
      <c r="B16" s="23"/>
      <c r="C16" s="24" t="s">
        <v>411</v>
      </c>
      <c r="D16" s="25"/>
      <c r="E16" s="26" t="s">
        <v>247</v>
      </c>
      <c r="F16" s="19" t="s">
        <v>248</v>
      </c>
      <c r="G16" s="17"/>
      <c r="H16" s="20"/>
      <c r="I16" s="60">
        <v>5.71</v>
      </c>
      <c r="J16" s="51"/>
      <c r="K16" s="49"/>
      <c r="L16" s="49">
        <v>1650</v>
      </c>
      <c r="M16" s="49">
        <f t="shared" si="0"/>
        <v>9421.5</v>
      </c>
      <c r="N16" s="52"/>
      <c r="O16" s="54"/>
      <c r="P16" s="59"/>
      <c r="Q16" s="70"/>
      <c r="R16" s="70"/>
      <c r="S16" s="72"/>
    </row>
    <row r="17" spans="1:19" ht="18" customHeight="1">
      <c r="A17" s="16">
        <v>162</v>
      </c>
      <c r="B17" s="23"/>
      <c r="C17" s="24" t="s">
        <v>412</v>
      </c>
      <c r="D17" s="25"/>
      <c r="E17" s="26" t="s">
        <v>247</v>
      </c>
      <c r="F17" s="19" t="s">
        <v>248</v>
      </c>
      <c r="G17" s="17"/>
      <c r="H17" s="20"/>
      <c r="I17" s="60">
        <v>18.46</v>
      </c>
      <c r="J17" s="51"/>
      <c r="K17" s="51"/>
      <c r="L17" s="49">
        <v>1600</v>
      </c>
      <c r="M17" s="49">
        <f t="shared" si="0"/>
        <v>29536</v>
      </c>
      <c r="N17" s="52"/>
      <c r="O17" s="54"/>
      <c r="P17" s="59"/>
      <c r="Q17" s="70"/>
      <c r="R17" s="70"/>
      <c r="S17" s="72"/>
    </row>
    <row r="18" spans="1:19" ht="18" customHeight="1">
      <c r="A18" s="16">
        <v>163</v>
      </c>
      <c r="B18" s="23"/>
      <c r="C18" s="24" t="s">
        <v>413</v>
      </c>
      <c r="D18" s="25"/>
      <c r="E18" s="26" t="s">
        <v>247</v>
      </c>
      <c r="F18" s="19" t="s">
        <v>248</v>
      </c>
      <c r="G18" s="17"/>
      <c r="H18" s="20"/>
      <c r="I18" s="60">
        <v>15</v>
      </c>
      <c r="J18" s="51"/>
      <c r="K18" s="51"/>
      <c r="L18" s="49">
        <v>1600</v>
      </c>
      <c r="M18" s="49">
        <f t="shared" si="0"/>
        <v>24000</v>
      </c>
      <c r="N18" s="52"/>
      <c r="O18" s="54"/>
      <c r="P18" s="59"/>
      <c r="Q18" s="70"/>
      <c r="R18" s="73"/>
      <c r="S18" s="72"/>
    </row>
    <row r="19" spans="1:19" ht="18" customHeight="1">
      <c r="A19" s="16">
        <v>164</v>
      </c>
      <c r="B19" s="23"/>
      <c r="C19" s="24" t="s">
        <v>414</v>
      </c>
      <c r="D19" s="25"/>
      <c r="E19" s="26" t="s">
        <v>247</v>
      </c>
      <c r="F19" s="19" t="s">
        <v>248</v>
      </c>
      <c r="G19" s="17"/>
      <c r="H19" s="20"/>
      <c r="I19" s="60">
        <v>16.92</v>
      </c>
      <c r="J19" s="51"/>
      <c r="K19" s="51"/>
      <c r="L19" s="49">
        <v>1600</v>
      </c>
      <c r="M19" s="49">
        <f t="shared" si="0"/>
        <v>27072.000000000004</v>
      </c>
      <c r="N19" s="52"/>
      <c r="O19" s="54"/>
      <c r="P19" s="59"/>
      <c r="Q19" s="70"/>
      <c r="R19" s="70"/>
      <c r="S19" s="72"/>
    </row>
    <row r="20" spans="1:19" ht="21" customHeight="1">
      <c r="A20" s="16">
        <v>165</v>
      </c>
      <c r="B20" s="23"/>
      <c r="C20" s="24" t="s">
        <v>415</v>
      </c>
      <c r="D20" s="25"/>
      <c r="E20" s="26" t="s">
        <v>247</v>
      </c>
      <c r="F20" s="19" t="s">
        <v>248</v>
      </c>
      <c r="G20" s="17"/>
      <c r="H20" s="20"/>
      <c r="I20" s="60">
        <v>18.46</v>
      </c>
      <c r="J20" s="51"/>
      <c r="K20" s="51"/>
      <c r="L20" s="49">
        <v>1600</v>
      </c>
      <c r="M20" s="49">
        <f t="shared" si="0"/>
        <v>29536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156.72</v>
      </c>
      <c r="J21" s="63"/>
      <c r="K21" s="64"/>
      <c r="L21" s="65"/>
      <c r="M21" s="65">
        <f>SUM(M6:M20)</f>
        <v>255146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156.72</v>
      </c>
      <c r="J23" s="62"/>
      <c r="K23" s="65"/>
      <c r="L23" s="65"/>
      <c r="M23" s="65">
        <f>M21</f>
        <v>255146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L28" sqref="L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166</v>
      </c>
      <c r="B6" s="23"/>
      <c r="C6" s="24" t="s">
        <v>416</v>
      </c>
      <c r="D6" s="25"/>
      <c r="E6" s="26" t="s">
        <v>247</v>
      </c>
      <c r="F6" s="19" t="s">
        <v>248</v>
      </c>
      <c r="G6" s="17"/>
      <c r="H6" s="20"/>
      <c r="I6" s="60">
        <v>15</v>
      </c>
      <c r="J6" s="48"/>
      <c r="K6" s="49"/>
      <c r="L6" s="49">
        <v>1600</v>
      </c>
      <c r="M6" s="49">
        <f>L6*I6</f>
        <v>24000</v>
      </c>
      <c r="N6" s="49"/>
      <c r="O6" s="19"/>
      <c r="P6" s="50"/>
      <c r="Q6" s="70"/>
      <c r="R6" s="70"/>
      <c r="S6" s="71"/>
    </row>
    <row r="7" spans="1:19" ht="18" customHeight="1">
      <c r="A7" s="16">
        <v>167</v>
      </c>
      <c r="B7" s="23"/>
      <c r="C7" s="24" t="s">
        <v>417</v>
      </c>
      <c r="D7" s="25"/>
      <c r="E7" s="26" t="s">
        <v>247</v>
      </c>
      <c r="F7" s="19" t="s">
        <v>248</v>
      </c>
      <c r="G7" s="17"/>
      <c r="H7" s="20"/>
      <c r="I7" s="60">
        <v>16.92</v>
      </c>
      <c r="J7" s="51"/>
      <c r="K7" s="51"/>
      <c r="L7" s="49">
        <v>1600</v>
      </c>
      <c r="M7" s="49">
        <f aca="true" t="shared" si="0" ref="M7:M20">L7*I7</f>
        <v>27072.000000000004</v>
      </c>
      <c r="N7" s="52"/>
      <c r="O7" s="53"/>
      <c r="P7" s="50"/>
      <c r="Q7" s="70"/>
      <c r="R7" s="70"/>
      <c r="S7" s="71"/>
    </row>
    <row r="8" spans="1:19" ht="18" customHeight="1">
      <c r="A8" s="16">
        <v>168</v>
      </c>
      <c r="B8" s="74"/>
      <c r="C8" s="24" t="s">
        <v>418</v>
      </c>
      <c r="D8" s="25"/>
      <c r="E8" s="26" t="s">
        <v>247</v>
      </c>
      <c r="F8" s="19" t="s">
        <v>248</v>
      </c>
      <c r="G8" s="17"/>
      <c r="H8" s="76"/>
      <c r="I8" s="60">
        <v>18.46</v>
      </c>
      <c r="J8" s="51"/>
      <c r="K8" s="49"/>
      <c r="L8" s="49">
        <v>1600</v>
      </c>
      <c r="M8" s="49">
        <f t="shared" si="0"/>
        <v>29536</v>
      </c>
      <c r="N8" s="52"/>
      <c r="O8" s="54"/>
      <c r="P8" s="50"/>
      <c r="Q8" s="70"/>
      <c r="R8" s="70"/>
      <c r="S8" s="71"/>
    </row>
    <row r="9" spans="1:19" ht="18" customHeight="1">
      <c r="A9" s="16">
        <v>169</v>
      </c>
      <c r="B9" s="77"/>
      <c r="C9" s="24" t="s">
        <v>419</v>
      </c>
      <c r="D9" s="25"/>
      <c r="E9" s="26" t="s">
        <v>247</v>
      </c>
      <c r="F9" s="19" t="s">
        <v>248</v>
      </c>
      <c r="G9" s="17"/>
      <c r="H9" s="20"/>
      <c r="I9" s="60">
        <v>15</v>
      </c>
      <c r="J9" s="51"/>
      <c r="K9" s="51"/>
      <c r="L9" s="49">
        <v>1600</v>
      </c>
      <c r="M9" s="49">
        <f t="shared" si="0"/>
        <v>24000</v>
      </c>
      <c r="N9" s="52"/>
      <c r="O9" s="54"/>
      <c r="P9" s="50"/>
      <c r="Q9" s="70"/>
      <c r="R9" s="70"/>
      <c r="S9" s="72"/>
    </row>
    <row r="10" spans="1:19" ht="18" customHeight="1">
      <c r="A10" s="16">
        <v>170</v>
      </c>
      <c r="B10" s="74"/>
      <c r="C10" s="24" t="s">
        <v>420</v>
      </c>
      <c r="D10" s="25"/>
      <c r="E10" s="26" t="s">
        <v>247</v>
      </c>
      <c r="F10" s="19" t="s">
        <v>248</v>
      </c>
      <c r="G10" s="17"/>
      <c r="H10" s="76"/>
      <c r="I10" s="60">
        <v>16.92</v>
      </c>
      <c r="J10" s="51"/>
      <c r="K10" s="51"/>
      <c r="L10" s="49">
        <v>1600</v>
      </c>
      <c r="M10" s="49">
        <f t="shared" si="0"/>
        <v>27072.000000000004</v>
      </c>
      <c r="N10" s="52"/>
      <c r="O10" s="54"/>
      <c r="P10" s="50"/>
      <c r="Q10" s="70"/>
      <c r="R10" s="70"/>
      <c r="S10" s="72"/>
    </row>
    <row r="11" spans="1:19" ht="18" customHeight="1">
      <c r="A11" s="16">
        <v>171</v>
      </c>
      <c r="B11" s="23"/>
      <c r="C11" s="24" t="s">
        <v>421</v>
      </c>
      <c r="D11" s="25"/>
      <c r="E11" s="26" t="s">
        <v>247</v>
      </c>
      <c r="F11" s="19" t="s">
        <v>248</v>
      </c>
      <c r="G11" s="17"/>
      <c r="H11" s="20"/>
      <c r="I11" s="60">
        <v>18.21</v>
      </c>
      <c r="J11" s="51"/>
      <c r="K11" s="51"/>
      <c r="L11" s="49">
        <v>1600</v>
      </c>
      <c r="M11" s="49">
        <f t="shared" si="0"/>
        <v>29136</v>
      </c>
      <c r="N11" s="52"/>
      <c r="O11" s="54"/>
      <c r="P11" s="50"/>
      <c r="Q11" s="70"/>
      <c r="R11" s="70"/>
      <c r="S11" s="72"/>
    </row>
    <row r="12" spans="1:19" ht="18" customHeight="1">
      <c r="A12" s="16">
        <v>172</v>
      </c>
      <c r="B12" s="23"/>
      <c r="C12" s="24" t="s">
        <v>422</v>
      </c>
      <c r="D12" s="25"/>
      <c r="E12" s="26" t="s">
        <v>247</v>
      </c>
      <c r="F12" s="19" t="s">
        <v>248</v>
      </c>
      <c r="G12" s="17"/>
      <c r="H12" s="20"/>
      <c r="I12" s="60">
        <v>16.96</v>
      </c>
      <c r="J12" s="51"/>
      <c r="K12" s="51"/>
      <c r="L12" s="49">
        <v>1600</v>
      </c>
      <c r="M12" s="49">
        <f t="shared" si="0"/>
        <v>27136</v>
      </c>
      <c r="N12" s="52"/>
      <c r="O12" s="54"/>
      <c r="P12" s="50"/>
      <c r="Q12" s="70"/>
      <c r="R12" s="73"/>
      <c r="S12" s="72"/>
    </row>
    <row r="13" spans="1:19" ht="18" customHeight="1">
      <c r="A13" s="16">
        <v>173</v>
      </c>
      <c r="B13" s="23"/>
      <c r="C13" s="24" t="s">
        <v>423</v>
      </c>
      <c r="D13" s="25"/>
      <c r="E13" s="26" t="s">
        <v>247</v>
      </c>
      <c r="F13" s="19" t="s">
        <v>248</v>
      </c>
      <c r="G13" s="17"/>
      <c r="H13" s="20"/>
      <c r="I13" s="60">
        <v>18.51</v>
      </c>
      <c r="J13" s="55"/>
      <c r="K13" s="52"/>
      <c r="L13" s="49">
        <v>1600</v>
      </c>
      <c r="M13" s="49">
        <f t="shared" si="0"/>
        <v>29616.000000000004</v>
      </c>
      <c r="N13" s="57"/>
      <c r="O13" s="58"/>
      <c r="P13" s="50"/>
      <c r="Q13" s="70"/>
      <c r="R13" s="70"/>
      <c r="S13" s="72"/>
    </row>
    <row r="14" spans="1:19" ht="18" customHeight="1">
      <c r="A14" s="16">
        <v>174</v>
      </c>
      <c r="B14" s="23"/>
      <c r="C14" s="24" t="s">
        <v>424</v>
      </c>
      <c r="D14" s="25"/>
      <c r="E14" s="26" t="s">
        <v>247</v>
      </c>
      <c r="F14" s="19" t="s">
        <v>248</v>
      </c>
      <c r="G14" s="17"/>
      <c r="H14" s="20"/>
      <c r="I14" s="60">
        <v>15.04</v>
      </c>
      <c r="J14" s="48"/>
      <c r="K14" s="49"/>
      <c r="L14" s="49">
        <v>1600</v>
      </c>
      <c r="M14" s="49">
        <f t="shared" si="0"/>
        <v>24064</v>
      </c>
      <c r="N14" s="49"/>
      <c r="O14" s="19"/>
      <c r="P14" s="59"/>
      <c r="Q14" s="70"/>
      <c r="R14" s="70"/>
      <c r="S14" s="72"/>
    </row>
    <row r="15" spans="1:19" ht="18" customHeight="1">
      <c r="A15" s="16">
        <v>175</v>
      </c>
      <c r="B15" s="23"/>
      <c r="C15" s="24" t="s">
        <v>425</v>
      </c>
      <c r="D15" s="78"/>
      <c r="E15" s="26" t="s">
        <v>247</v>
      </c>
      <c r="F15" s="19" t="s">
        <v>248</v>
      </c>
      <c r="G15" s="17"/>
      <c r="H15" s="22"/>
      <c r="I15" s="60">
        <v>16.96</v>
      </c>
      <c r="J15" s="51"/>
      <c r="K15" s="51"/>
      <c r="L15" s="49">
        <v>1600</v>
      </c>
      <c r="M15" s="49">
        <f t="shared" si="0"/>
        <v>27136</v>
      </c>
      <c r="N15" s="52"/>
      <c r="O15" s="53"/>
      <c r="P15" s="59"/>
      <c r="Q15" s="70"/>
      <c r="R15" s="70"/>
      <c r="S15" s="72"/>
    </row>
    <row r="16" spans="1:19" ht="18" customHeight="1">
      <c r="A16" s="16">
        <v>176</v>
      </c>
      <c r="B16" s="23"/>
      <c r="C16" s="24" t="s">
        <v>426</v>
      </c>
      <c r="D16" s="25"/>
      <c r="E16" s="26" t="s">
        <v>247</v>
      </c>
      <c r="F16" s="19" t="s">
        <v>248</v>
      </c>
      <c r="G16" s="17"/>
      <c r="H16" s="20"/>
      <c r="I16" s="60">
        <v>18.51</v>
      </c>
      <c r="J16" s="51"/>
      <c r="K16" s="49"/>
      <c r="L16" s="49">
        <v>1600</v>
      </c>
      <c r="M16" s="49">
        <f t="shared" si="0"/>
        <v>29616.000000000004</v>
      </c>
      <c r="N16" s="52"/>
      <c r="O16" s="54"/>
      <c r="P16" s="59"/>
      <c r="Q16" s="70"/>
      <c r="R16" s="70"/>
      <c r="S16" s="72"/>
    </row>
    <row r="17" spans="1:19" ht="18" customHeight="1">
      <c r="A17" s="16">
        <v>177</v>
      </c>
      <c r="B17" s="23"/>
      <c r="C17" s="24" t="s">
        <v>427</v>
      </c>
      <c r="D17" s="25"/>
      <c r="E17" s="26" t="s">
        <v>247</v>
      </c>
      <c r="F17" s="19" t="s">
        <v>248</v>
      </c>
      <c r="G17" s="17"/>
      <c r="H17" s="20"/>
      <c r="I17" s="60">
        <v>15.04</v>
      </c>
      <c r="J17" s="51"/>
      <c r="K17" s="51"/>
      <c r="L17" s="49">
        <v>1600</v>
      </c>
      <c r="M17" s="49">
        <f t="shared" si="0"/>
        <v>24064</v>
      </c>
      <c r="N17" s="52"/>
      <c r="O17" s="54"/>
      <c r="P17" s="59"/>
      <c r="Q17" s="70"/>
      <c r="R17" s="70"/>
      <c r="S17" s="72"/>
    </row>
    <row r="18" spans="1:19" ht="18" customHeight="1">
      <c r="A18" s="16">
        <v>178</v>
      </c>
      <c r="B18" s="23"/>
      <c r="C18" s="24" t="s">
        <v>428</v>
      </c>
      <c r="D18" s="25"/>
      <c r="E18" s="26" t="s">
        <v>247</v>
      </c>
      <c r="F18" s="19" t="s">
        <v>248</v>
      </c>
      <c r="G18" s="17"/>
      <c r="H18" s="20"/>
      <c r="I18" s="60">
        <v>16.96</v>
      </c>
      <c r="J18" s="51"/>
      <c r="K18" s="51"/>
      <c r="L18" s="49">
        <v>1600</v>
      </c>
      <c r="M18" s="49">
        <f t="shared" si="0"/>
        <v>27136</v>
      </c>
      <c r="N18" s="52"/>
      <c r="O18" s="54"/>
      <c r="P18" s="59"/>
      <c r="Q18" s="70"/>
      <c r="R18" s="73"/>
      <c r="S18" s="72"/>
    </row>
    <row r="19" spans="1:19" ht="18" customHeight="1">
      <c r="A19" s="16">
        <v>179</v>
      </c>
      <c r="B19" s="23"/>
      <c r="C19" s="24" t="s">
        <v>429</v>
      </c>
      <c r="D19" s="25"/>
      <c r="E19" s="26" t="s">
        <v>247</v>
      </c>
      <c r="F19" s="19" t="s">
        <v>248</v>
      </c>
      <c r="G19" s="17"/>
      <c r="H19" s="20"/>
      <c r="I19" s="60">
        <v>18.26</v>
      </c>
      <c r="J19" s="51"/>
      <c r="K19" s="51"/>
      <c r="L19" s="49">
        <v>1600</v>
      </c>
      <c r="M19" s="49">
        <f t="shared" si="0"/>
        <v>29216.000000000004</v>
      </c>
      <c r="N19" s="52"/>
      <c r="O19" s="54"/>
      <c r="P19" s="59"/>
      <c r="Q19" s="70"/>
      <c r="R19" s="70"/>
      <c r="S19" s="72"/>
    </row>
    <row r="20" spans="1:19" ht="21" customHeight="1">
      <c r="A20" s="16">
        <v>180</v>
      </c>
      <c r="B20" s="23"/>
      <c r="C20" s="24" t="s">
        <v>430</v>
      </c>
      <c r="D20" s="25"/>
      <c r="E20" s="26" t="s">
        <v>247</v>
      </c>
      <c r="F20" s="19" t="s">
        <v>248</v>
      </c>
      <c r="G20" s="17"/>
      <c r="H20" s="20"/>
      <c r="I20" s="60">
        <v>16.95</v>
      </c>
      <c r="J20" s="51"/>
      <c r="K20" s="51"/>
      <c r="L20" s="49">
        <v>1600</v>
      </c>
      <c r="M20" s="49">
        <f t="shared" si="0"/>
        <v>27120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253.69999999999996</v>
      </c>
      <c r="J21" s="63"/>
      <c r="K21" s="64"/>
      <c r="L21" s="65"/>
      <c r="M21" s="65">
        <f>SUM(M6:M20)</f>
        <v>405920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253.69999999999996</v>
      </c>
      <c r="J23" s="62"/>
      <c r="K23" s="65"/>
      <c r="L23" s="65"/>
      <c r="M23" s="65">
        <f>M21</f>
        <v>405920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6" sqref="M26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181</v>
      </c>
      <c r="B6" s="23"/>
      <c r="C6" s="24" t="s">
        <v>431</v>
      </c>
      <c r="D6" s="25"/>
      <c r="E6" s="26" t="s">
        <v>247</v>
      </c>
      <c r="F6" s="19" t="s">
        <v>248</v>
      </c>
      <c r="G6" s="17"/>
      <c r="H6" s="20"/>
      <c r="I6" s="60">
        <v>18.5</v>
      </c>
      <c r="J6" s="48"/>
      <c r="K6" s="49"/>
      <c r="L6" s="49">
        <v>1600</v>
      </c>
      <c r="M6" s="49">
        <f>L6*I6</f>
        <v>29600</v>
      </c>
      <c r="N6" s="49"/>
      <c r="O6" s="19"/>
      <c r="P6" s="50"/>
      <c r="Q6" s="70"/>
      <c r="R6" s="70"/>
      <c r="S6" s="71"/>
    </row>
    <row r="7" spans="1:19" ht="18" customHeight="1">
      <c r="A7" s="16">
        <v>182</v>
      </c>
      <c r="B7" s="23"/>
      <c r="C7" s="24" t="s">
        <v>432</v>
      </c>
      <c r="D7" s="25"/>
      <c r="E7" s="26" t="s">
        <v>247</v>
      </c>
      <c r="F7" s="19" t="s">
        <v>248</v>
      </c>
      <c r="G7" s="17"/>
      <c r="H7" s="20"/>
      <c r="I7" s="60">
        <v>15.04</v>
      </c>
      <c r="J7" s="51"/>
      <c r="K7" s="51"/>
      <c r="L7" s="49">
        <v>1600</v>
      </c>
      <c r="M7" s="49">
        <f aca="true" t="shared" si="0" ref="M7:M20">L7*I7</f>
        <v>24064</v>
      </c>
      <c r="N7" s="52"/>
      <c r="O7" s="53"/>
      <c r="P7" s="50"/>
      <c r="Q7" s="70"/>
      <c r="R7" s="70"/>
      <c r="S7" s="71"/>
    </row>
    <row r="8" spans="1:19" ht="18" customHeight="1">
      <c r="A8" s="16">
        <v>183</v>
      </c>
      <c r="B8" s="74"/>
      <c r="C8" s="24" t="s">
        <v>433</v>
      </c>
      <c r="D8" s="25"/>
      <c r="E8" s="26" t="s">
        <v>247</v>
      </c>
      <c r="F8" s="19" t="s">
        <v>248</v>
      </c>
      <c r="G8" s="17"/>
      <c r="H8" s="76"/>
      <c r="I8" s="60">
        <v>16.95</v>
      </c>
      <c r="J8" s="51"/>
      <c r="K8" s="49"/>
      <c r="L8" s="49">
        <v>1600</v>
      </c>
      <c r="M8" s="49">
        <f t="shared" si="0"/>
        <v>27120</v>
      </c>
      <c r="N8" s="52"/>
      <c r="O8" s="54"/>
      <c r="P8" s="50"/>
      <c r="Q8" s="70"/>
      <c r="R8" s="70"/>
      <c r="S8" s="71"/>
    </row>
    <row r="9" spans="1:19" ht="18" customHeight="1">
      <c r="A9" s="16">
        <v>184</v>
      </c>
      <c r="B9" s="77"/>
      <c r="C9" s="24" t="s">
        <v>434</v>
      </c>
      <c r="D9" s="25"/>
      <c r="E9" s="26" t="s">
        <v>247</v>
      </c>
      <c r="F9" s="19" t="s">
        <v>248</v>
      </c>
      <c r="G9" s="17"/>
      <c r="H9" s="20"/>
      <c r="I9" s="60">
        <v>18.5</v>
      </c>
      <c r="J9" s="51"/>
      <c r="K9" s="51"/>
      <c r="L9" s="49">
        <v>1600</v>
      </c>
      <c r="M9" s="49">
        <f t="shared" si="0"/>
        <v>29600</v>
      </c>
      <c r="N9" s="52"/>
      <c r="O9" s="54"/>
      <c r="P9" s="50"/>
      <c r="Q9" s="70"/>
      <c r="R9" s="70"/>
      <c r="S9" s="72"/>
    </row>
    <row r="10" spans="1:19" ht="18" customHeight="1">
      <c r="A10" s="16">
        <v>185</v>
      </c>
      <c r="B10" s="74"/>
      <c r="C10" s="24" t="s">
        <v>435</v>
      </c>
      <c r="D10" s="25"/>
      <c r="E10" s="26" t="s">
        <v>247</v>
      </c>
      <c r="F10" s="19" t="s">
        <v>248</v>
      </c>
      <c r="G10" s="17"/>
      <c r="H10" s="76"/>
      <c r="I10" s="60">
        <v>15.04</v>
      </c>
      <c r="J10" s="51"/>
      <c r="K10" s="51"/>
      <c r="L10" s="49">
        <v>1600</v>
      </c>
      <c r="M10" s="49">
        <f t="shared" si="0"/>
        <v>24064</v>
      </c>
      <c r="N10" s="52"/>
      <c r="O10" s="54"/>
      <c r="P10" s="50"/>
      <c r="Q10" s="70"/>
      <c r="R10" s="70"/>
      <c r="S10" s="72"/>
    </row>
    <row r="11" spans="1:19" ht="18" customHeight="1">
      <c r="A11" s="16">
        <v>186</v>
      </c>
      <c r="B11" s="23"/>
      <c r="C11" s="24" t="s">
        <v>436</v>
      </c>
      <c r="D11" s="25"/>
      <c r="E11" s="26" t="s">
        <v>247</v>
      </c>
      <c r="F11" s="19" t="s">
        <v>248</v>
      </c>
      <c r="G11" s="17"/>
      <c r="H11" s="20"/>
      <c r="I11" s="61">
        <v>16.95</v>
      </c>
      <c r="J11" s="51"/>
      <c r="K11" s="51"/>
      <c r="L11" s="49">
        <v>1600</v>
      </c>
      <c r="M11" s="49">
        <f t="shared" si="0"/>
        <v>27120</v>
      </c>
      <c r="N11" s="52"/>
      <c r="O11" s="54"/>
      <c r="P11" s="50"/>
      <c r="Q11" s="70"/>
      <c r="R11" s="70"/>
      <c r="S11" s="72"/>
    </row>
    <row r="12" spans="1:19" ht="18" customHeight="1">
      <c r="A12" s="16">
        <v>187</v>
      </c>
      <c r="B12" s="23"/>
      <c r="C12" s="24" t="s">
        <v>437</v>
      </c>
      <c r="D12" s="25"/>
      <c r="E12" s="26" t="s">
        <v>247</v>
      </c>
      <c r="F12" s="19" t="s">
        <v>248</v>
      </c>
      <c r="G12" s="17"/>
      <c r="H12" s="20"/>
      <c r="I12" s="61">
        <v>18.25</v>
      </c>
      <c r="J12" s="51"/>
      <c r="K12" s="51"/>
      <c r="L12" s="49">
        <v>1600</v>
      </c>
      <c r="M12" s="49">
        <f t="shared" si="0"/>
        <v>29200</v>
      </c>
      <c r="N12" s="52"/>
      <c r="O12" s="54"/>
      <c r="P12" s="50"/>
      <c r="Q12" s="70"/>
      <c r="R12" s="73"/>
      <c r="S12" s="72"/>
    </row>
    <row r="13" spans="1:19" ht="18" customHeight="1">
      <c r="A13" s="16">
        <v>188</v>
      </c>
      <c r="B13" s="23"/>
      <c r="C13" s="24" t="s">
        <v>438</v>
      </c>
      <c r="D13" s="25"/>
      <c r="E13" s="26" t="s">
        <v>247</v>
      </c>
      <c r="F13" s="19" t="s">
        <v>248</v>
      </c>
      <c r="G13" s="17"/>
      <c r="H13" s="20"/>
      <c r="I13" s="61">
        <v>14.86</v>
      </c>
      <c r="J13" s="55"/>
      <c r="K13" s="52"/>
      <c r="L13" s="49">
        <v>1600</v>
      </c>
      <c r="M13" s="49">
        <f t="shared" si="0"/>
        <v>23776</v>
      </c>
      <c r="N13" s="57"/>
      <c r="O13" s="58"/>
      <c r="P13" s="50"/>
      <c r="Q13" s="70"/>
      <c r="R13" s="70"/>
      <c r="S13" s="72"/>
    </row>
    <row r="14" spans="1:19" ht="18" customHeight="1">
      <c r="A14" s="16">
        <v>189</v>
      </c>
      <c r="B14" s="23"/>
      <c r="C14" s="24" t="s">
        <v>439</v>
      </c>
      <c r="D14" s="25"/>
      <c r="E14" s="26" t="s">
        <v>247</v>
      </c>
      <c r="F14" s="19" t="s">
        <v>248</v>
      </c>
      <c r="G14" s="17"/>
      <c r="H14" s="20"/>
      <c r="I14" s="61">
        <v>17.04</v>
      </c>
      <c r="J14" s="48"/>
      <c r="K14" s="49"/>
      <c r="L14" s="49">
        <v>1600</v>
      </c>
      <c r="M14" s="49">
        <f t="shared" si="0"/>
        <v>27264</v>
      </c>
      <c r="N14" s="49"/>
      <c r="O14" s="19"/>
      <c r="P14" s="59"/>
      <c r="Q14" s="70"/>
      <c r="R14" s="70"/>
      <c r="S14" s="72"/>
    </row>
    <row r="15" spans="1:19" ht="18" customHeight="1">
      <c r="A15" s="16">
        <v>190</v>
      </c>
      <c r="B15" s="23"/>
      <c r="C15" s="24" t="s">
        <v>440</v>
      </c>
      <c r="D15" s="78"/>
      <c r="E15" s="26" t="s">
        <v>247</v>
      </c>
      <c r="F15" s="19" t="s">
        <v>248</v>
      </c>
      <c r="G15" s="17"/>
      <c r="H15" s="22"/>
      <c r="I15" s="61">
        <v>18.6</v>
      </c>
      <c r="J15" s="51"/>
      <c r="K15" s="51"/>
      <c r="L15" s="49">
        <v>1600</v>
      </c>
      <c r="M15" s="49">
        <f t="shared" si="0"/>
        <v>29760.000000000004</v>
      </c>
      <c r="N15" s="52"/>
      <c r="O15" s="53"/>
      <c r="P15" s="59"/>
      <c r="Q15" s="70"/>
      <c r="R15" s="70"/>
      <c r="S15" s="72"/>
    </row>
    <row r="16" spans="1:19" ht="18" customHeight="1">
      <c r="A16" s="16">
        <v>191</v>
      </c>
      <c r="B16" s="23"/>
      <c r="C16" s="24" t="s">
        <v>441</v>
      </c>
      <c r="D16" s="25"/>
      <c r="E16" s="26" t="s">
        <v>247</v>
      </c>
      <c r="F16" s="19" t="s">
        <v>248</v>
      </c>
      <c r="G16" s="17"/>
      <c r="H16" s="20"/>
      <c r="I16" s="61">
        <v>15.11</v>
      </c>
      <c r="J16" s="51"/>
      <c r="K16" s="49"/>
      <c r="L16" s="49">
        <v>1600</v>
      </c>
      <c r="M16" s="49">
        <f t="shared" si="0"/>
        <v>24176</v>
      </c>
      <c r="N16" s="52"/>
      <c r="O16" s="54"/>
      <c r="P16" s="59"/>
      <c r="Q16" s="70"/>
      <c r="R16" s="70"/>
      <c r="S16" s="72"/>
    </row>
    <row r="17" spans="1:19" ht="18" customHeight="1">
      <c r="A17" s="16">
        <v>192</v>
      </c>
      <c r="B17" s="23"/>
      <c r="C17" s="24" t="s">
        <v>442</v>
      </c>
      <c r="D17" s="25"/>
      <c r="E17" s="26" t="s">
        <v>247</v>
      </c>
      <c r="F17" s="19" t="s">
        <v>248</v>
      </c>
      <c r="G17" s="17"/>
      <c r="H17" s="20"/>
      <c r="I17" s="61">
        <v>17.04</v>
      </c>
      <c r="J17" s="51"/>
      <c r="K17" s="51"/>
      <c r="L17" s="49">
        <v>1600</v>
      </c>
      <c r="M17" s="49">
        <f t="shared" si="0"/>
        <v>27264</v>
      </c>
      <c r="N17" s="52"/>
      <c r="O17" s="54"/>
      <c r="P17" s="59"/>
      <c r="Q17" s="70"/>
      <c r="R17" s="70"/>
      <c r="S17" s="72"/>
    </row>
    <row r="18" spans="1:19" ht="18" customHeight="1">
      <c r="A18" s="16">
        <v>193</v>
      </c>
      <c r="B18" s="23"/>
      <c r="C18" s="24" t="s">
        <v>443</v>
      </c>
      <c r="D18" s="25"/>
      <c r="E18" s="26" t="s">
        <v>247</v>
      </c>
      <c r="F18" s="19" t="s">
        <v>248</v>
      </c>
      <c r="G18" s="17"/>
      <c r="H18" s="20"/>
      <c r="I18" s="61">
        <v>18.35</v>
      </c>
      <c r="J18" s="51"/>
      <c r="K18" s="51"/>
      <c r="L18" s="49">
        <v>1600</v>
      </c>
      <c r="M18" s="49">
        <f t="shared" si="0"/>
        <v>29360.000000000004</v>
      </c>
      <c r="N18" s="52"/>
      <c r="O18" s="54"/>
      <c r="P18" s="59"/>
      <c r="Q18" s="70"/>
      <c r="R18" s="73"/>
      <c r="S18" s="72"/>
    </row>
    <row r="19" spans="1:19" ht="18" customHeight="1">
      <c r="A19" s="16">
        <v>194</v>
      </c>
      <c r="B19" s="23"/>
      <c r="C19" s="24" t="s">
        <v>444</v>
      </c>
      <c r="D19" s="25"/>
      <c r="E19" s="26" t="s">
        <v>247</v>
      </c>
      <c r="F19" s="19" t="s">
        <v>248</v>
      </c>
      <c r="G19" s="17"/>
      <c r="H19" s="20"/>
      <c r="I19" s="61">
        <v>14.78</v>
      </c>
      <c r="J19" s="51"/>
      <c r="K19" s="51"/>
      <c r="L19" s="49">
        <v>1600</v>
      </c>
      <c r="M19" s="49">
        <f t="shared" si="0"/>
        <v>23648</v>
      </c>
      <c r="N19" s="52"/>
      <c r="O19" s="54"/>
      <c r="P19" s="59"/>
      <c r="Q19" s="70"/>
      <c r="R19" s="70"/>
      <c r="S19" s="72"/>
    </row>
    <row r="20" spans="1:19" ht="21" customHeight="1">
      <c r="A20" s="16">
        <v>195</v>
      </c>
      <c r="B20" s="23"/>
      <c r="C20" s="24" t="s">
        <v>445</v>
      </c>
      <c r="D20" s="25"/>
      <c r="E20" s="26" t="s">
        <v>247</v>
      </c>
      <c r="F20" s="19" t="s">
        <v>248</v>
      </c>
      <c r="G20" s="17"/>
      <c r="H20" s="20"/>
      <c r="I20" s="61">
        <v>16.95</v>
      </c>
      <c r="J20" s="51"/>
      <c r="K20" s="51"/>
      <c r="L20" s="49">
        <v>1600</v>
      </c>
      <c r="M20" s="49">
        <f t="shared" si="0"/>
        <v>27120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251.95999999999995</v>
      </c>
      <c r="J21" s="63"/>
      <c r="K21" s="64"/>
      <c r="L21" s="65"/>
      <c r="M21" s="65">
        <f>SUM(M6:M20)</f>
        <v>403136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251.95999999999995</v>
      </c>
      <c r="J23" s="62"/>
      <c r="K23" s="65"/>
      <c r="L23" s="65"/>
      <c r="M23" s="65">
        <f>M21</f>
        <v>403136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9" sqref="M29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196</v>
      </c>
      <c r="B6" s="23"/>
      <c r="C6" s="24" t="s">
        <v>446</v>
      </c>
      <c r="D6" s="25"/>
      <c r="E6" s="26" t="s">
        <v>247</v>
      </c>
      <c r="F6" s="19" t="s">
        <v>248</v>
      </c>
      <c r="G6" s="17"/>
      <c r="H6" s="20"/>
      <c r="I6" s="61">
        <v>15.04</v>
      </c>
      <c r="J6" s="48"/>
      <c r="K6" s="49"/>
      <c r="L6" s="49">
        <v>1600</v>
      </c>
      <c r="M6" s="49">
        <f>L6*I6</f>
        <v>24064</v>
      </c>
      <c r="N6" s="49"/>
      <c r="O6" s="19"/>
      <c r="P6" s="50"/>
      <c r="Q6" s="70"/>
      <c r="R6" s="70"/>
      <c r="S6" s="71"/>
    </row>
    <row r="7" spans="1:19" ht="18" customHeight="1">
      <c r="A7" s="16">
        <v>197</v>
      </c>
      <c r="B7" s="23"/>
      <c r="C7" s="24" t="s">
        <v>447</v>
      </c>
      <c r="D7" s="25"/>
      <c r="E7" s="26" t="s">
        <v>247</v>
      </c>
      <c r="F7" s="19" t="s">
        <v>248</v>
      </c>
      <c r="G7" s="17"/>
      <c r="H7" s="20"/>
      <c r="I7" s="61">
        <v>16.95</v>
      </c>
      <c r="J7" s="51"/>
      <c r="K7" s="51"/>
      <c r="L7" s="49">
        <v>1600</v>
      </c>
      <c r="M7" s="49">
        <f aca="true" t="shared" si="0" ref="M7:M20">L7*I7</f>
        <v>27120</v>
      </c>
      <c r="N7" s="52"/>
      <c r="O7" s="53"/>
      <c r="P7" s="50"/>
      <c r="Q7" s="70"/>
      <c r="R7" s="70"/>
      <c r="S7" s="71"/>
    </row>
    <row r="8" spans="1:19" ht="18" customHeight="1">
      <c r="A8" s="16">
        <v>198</v>
      </c>
      <c r="B8" s="74"/>
      <c r="C8" s="24" t="s">
        <v>448</v>
      </c>
      <c r="D8" s="25"/>
      <c r="E8" s="26" t="s">
        <v>247</v>
      </c>
      <c r="F8" s="19" t="s">
        <v>248</v>
      </c>
      <c r="G8" s="17"/>
      <c r="H8" s="76"/>
      <c r="I8" s="61">
        <v>18.5</v>
      </c>
      <c r="J8" s="51"/>
      <c r="K8" s="49"/>
      <c r="L8" s="49">
        <v>1600</v>
      </c>
      <c r="M8" s="49">
        <f t="shared" si="0"/>
        <v>29600</v>
      </c>
      <c r="N8" s="52"/>
      <c r="O8" s="54"/>
      <c r="P8" s="50"/>
      <c r="Q8" s="70"/>
      <c r="R8" s="70"/>
      <c r="S8" s="71"/>
    </row>
    <row r="9" spans="1:19" ht="18" customHeight="1">
      <c r="A9" s="16">
        <v>199</v>
      </c>
      <c r="B9" s="77"/>
      <c r="C9" s="24" t="s">
        <v>449</v>
      </c>
      <c r="D9" s="25"/>
      <c r="E9" s="26" t="s">
        <v>247</v>
      </c>
      <c r="F9" s="19" t="s">
        <v>248</v>
      </c>
      <c r="G9" s="17"/>
      <c r="H9" s="20"/>
      <c r="I9" s="61">
        <v>15.04</v>
      </c>
      <c r="J9" s="51"/>
      <c r="K9" s="51"/>
      <c r="L9" s="49">
        <v>1600</v>
      </c>
      <c r="M9" s="49">
        <f t="shared" si="0"/>
        <v>24064</v>
      </c>
      <c r="N9" s="52"/>
      <c r="O9" s="54"/>
      <c r="P9" s="50"/>
      <c r="Q9" s="70"/>
      <c r="R9" s="70"/>
      <c r="S9" s="72"/>
    </row>
    <row r="10" spans="1:19" ht="18" customHeight="1">
      <c r="A10" s="16">
        <v>200</v>
      </c>
      <c r="B10" s="74"/>
      <c r="C10" s="24" t="s">
        <v>450</v>
      </c>
      <c r="D10" s="25"/>
      <c r="E10" s="26" t="s">
        <v>247</v>
      </c>
      <c r="F10" s="19" t="s">
        <v>248</v>
      </c>
      <c r="G10" s="17"/>
      <c r="H10" s="76"/>
      <c r="I10" s="61">
        <v>16.95</v>
      </c>
      <c r="J10" s="51"/>
      <c r="K10" s="51"/>
      <c r="L10" s="49">
        <v>1600</v>
      </c>
      <c r="M10" s="49">
        <f t="shared" si="0"/>
        <v>27120</v>
      </c>
      <c r="N10" s="52"/>
      <c r="O10" s="54"/>
      <c r="P10" s="50"/>
      <c r="Q10" s="70"/>
      <c r="R10" s="70"/>
      <c r="S10" s="72"/>
    </row>
    <row r="11" spans="1:19" ht="18" customHeight="1">
      <c r="A11" s="16">
        <v>201</v>
      </c>
      <c r="B11" s="23"/>
      <c r="C11" s="24" t="s">
        <v>451</v>
      </c>
      <c r="D11" s="25"/>
      <c r="E11" s="26" t="s">
        <v>247</v>
      </c>
      <c r="F11" s="19" t="s">
        <v>248</v>
      </c>
      <c r="G11" s="17"/>
      <c r="H11" s="20"/>
      <c r="I11" s="61">
        <v>18.25</v>
      </c>
      <c r="J11" s="51"/>
      <c r="K11" s="51"/>
      <c r="L11" s="49">
        <v>1600</v>
      </c>
      <c r="M11" s="49">
        <f t="shared" si="0"/>
        <v>29200</v>
      </c>
      <c r="N11" s="52"/>
      <c r="O11" s="54"/>
      <c r="P11" s="50"/>
      <c r="Q11" s="70"/>
      <c r="R11" s="70"/>
      <c r="S11" s="72"/>
    </row>
    <row r="12" spans="1:19" ht="18" customHeight="1">
      <c r="A12" s="16">
        <v>202</v>
      </c>
      <c r="B12" s="23"/>
      <c r="C12" s="24" t="s">
        <v>452</v>
      </c>
      <c r="D12" s="25"/>
      <c r="E12" s="26" t="s">
        <v>247</v>
      </c>
      <c r="F12" s="19" t="s">
        <v>248</v>
      </c>
      <c r="G12" s="17"/>
      <c r="H12" s="20"/>
      <c r="I12" s="60">
        <v>16.92</v>
      </c>
      <c r="J12" s="51"/>
      <c r="K12" s="51"/>
      <c r="L12" s="49">
        <v>1600</v>
      </c>
      <c r="M12" s="49">
        <f t="shared" si="0"/>
        <v>27072.000000000004</v>
      </c>
      <c r="N12" s="52"/>
      <c r="O12" s="54"/>
      <c r="P12" s="50"/>
      <c r="Q12" s="70"/>
      <c r="R12" s="73"/>
      <c r="S12" s="72"/>
    </row>
    <row r="13" spans="1:19" ht="18" customHeight="1">
      <c r="A13" s="16">
        <v>203</v>
      </c>
      <c r="B13" s="23"/>
      <c r="C13" s="24" t="s">
        <v>453</v>
      </c>
      <c r="D13" s="25"/>
      <c r="E13" s="26" t="s">
        <v>247</v>
      </c>
      <c r="F13" s="19" t="s">
        <v>248</v>
      </c>
      <c r="G13" s="17"/>
      <c r="H13" s="20"/>
      <c r="I13" s="60">
        <v>18.46</v>
      </c>
      <c r="J13" s="55"/>
      <c r="K13" s="52"/>
      <c r="L13" s="49">
        <v>1600</v>
      </c>
      <c r="M13" s="49">
        <f t="shared" si="0"/>
        <v>29536</v>
      </c>
      <c r="N13" s="57"/>
      <c r="O13" s="58"/>
      <c r="P13" s="50"/>
      <c r="Q13" s="70"/>
      <c r="R13" s="70"/>
      <c r="S13" s="72"/>
    </row>
    <row r="14" spans="1:19" ht="18" customHeight="1">
      <c r="A14" s="16">
        <v>204</v>
      </c>
      <c r="B14" s="23"/>
      <c r="C14" s="24" t="s">
        <v>454</v>
      </c>
      <c r="D14" s="25"/>
      <c r="E14" s="26" t="s">
        <v>247</v>
      </c>
      <c r="F14" s="19" t="s">
        <v>248</v>
      </c>
      <c r="G14" s="17"/>
      <c r="H14" s="20"/>
      <c r="I14" s="60">
        <v>15</v>
      </c>
      <c r="J14" s="48"/>
      <c r="K14" s="49"/>
      <c r="L14" s="49">
        <v>1600</v>
      </c>
      <c r="M14" s="49">
        <f t="shared" si="0"/>
        <v>24000</v>
      </c>
      <c r="N14" s="49"/>
      <c r="O14" s="19"/>
      <c r="P14" s="59"/>
      <c r="Q14" s="70"/>
      <c r="R14" s="70"/>
      <c r="S14" s="72"/>
    </row>
    <row r="15" spans="1:19" ht="18" customHeight="1">
      <c r="A15" s="16">
        <v>205</v>
      </c>
      <c r="B15" s="23"/>
      <c r="C15" s="24" t="s">
        <v>455</v>
      </c>
      <c r="D15" s="78"/>
      <c r="E15" s="26" t="s">
        <v>247</v>
      </c>
      <c r="F15" s="19" t="s">
        <v>248</v>
      </c>
      <c r="G15" s="17"/>
      <c r="H15" s="22"/>
      <c r="I15" s="60">
        <v>16.92</v>
      </c>
      <c r="J15" s="51"/>
      <c r="K15" s="51"/>
      <c r="L15" s="49">
        <v>1600</v>
      </c>
      <c r="M15" s="49">
        <f t="shared" si="0"/>
        <v>27072.000000000004</v>
      </c>
      <c r="N15" s="52"/>
      <c r="O15" s="53"/>
      <c r="P15" s="59"/>
      <c r="Q15" s="70"/>
      <c r="R15" s="70"/>
      <c r="S15" s="72"/>
    </row>
    <row r="16" spans="1:19" ht="18" customHeight="1">
      <c r="A16" s="16">
        <v>206</v>
      </c>
      <c r="B16" s="23"/>
      <c r="C16" s="24" t="s">
        <v>456</v>
      </c>
      <c r="D16" s="25"/>
      <c r="E16" s="26" t="s">
        <v>247</v>
      </c>
      <c r="F16" s="19" t="s">
        <v>248</v>
      </c>
      <c r="G16" s="17"/>
      <c r="H16" s="20"/>
      <c r="I16" s="60">
        <v>18.46</v>
      </c>
      <c r="J16" s="51"/>
      <c r="K16" s="49"/>
      <c r="L16" s="49">
        <v>1600</v>
      </c>
      <c r="M16" s="49">
        <f t="shared" si="0"/>
        <v>29536</v>
      </c>
      <c r="N16" s="52"/>
      <c r="O16" s="54"/>
      <c r="P16" s="59"/>
      <c r="Q16" s="70"/>
      <c r="R16" s="70"/>
      <c r="S16" s="72"/>
    </row>
    <row r="17" spans="1:19" ht="18" customHeight="1">
      <c r="A17" s="16">
        <v>207</v>
      </c>
      <c r="B17" s="23"/>
      <c r="C17" s="24" t="s">
        <v>457</v>
      </c>
      <c r="D17" s="25"/>
      <c r="E17" s="26" t="s">
        <v>247</v>
      </c>
      <c r="F17" s="19" t="s">
        <v>248</v>
      </c>
      <c r="G17" s="17"/>
      <c r="H17" s="20"/>
      <c r="I17" s="60">
        <v>15</v>
      </c>
      <c r="J17" s="51"/>
      <c r="K17" s="51"/>
      <c r="L17" s="49">
        <v>1600</v>
      </c>
      <c r="M17" s="49">
        <f t="shared" si="0"/>
        <v>24000</v>
      </c>
      <c r="N17" s="52"/>
      <c r="O17" s="54"/>
      <c r="P17" s="59"/>
      <c r="Q17" s="70"/>
      <c r="R17" s="70"/>
      <c r="S17" s="72"/>
    </row>
    <row r="18" spans="1:19" ht="18" customHeight="1">
      <c r="A18" s="16">
        <v>208</v>
      </c>
      <c r="B18" s="23"/>
      <c r="C18" s="24" t="s">
        <v>458</v>
      </c>
      <c r="D18" s="25"/>
      <c r="E18" s="26" t="s">
        <v>247</v>
      </c>
      <c r="F18" s="19" t="s">
        <v>248</v>
      </c>
      <c r="G18" s="17"/>
      <c r="H18" s="20"/>
      <c r="I18" s="60">
        <v>16.92</v>
      </c>
      <c r="J18" s="51"/>
      <c r="K18" s="51"/>
      <c r="L18" s="49">
        <v>1600</v>
      </c>
      <c r="M18" s="49">
        <f t="shared" si="0"/>
        <v>27072.000000000004</v>
      </c>
      <c r="N18" s="52"/>
      <c r="O18" s="54"/>
      <c r="P18" s="59"/>
      <c r="Q18" s="70"/>
      <c r="R18" s="73"/>
      <c r="S18" s="72"/>
    </row>
    <row r="19" spans="1:19" ht="18" customHeight="1">
      <c r="A19" s="16">
        <v>209</v>
      </c>
      <c r="B19" s="23"/>
      <c r="C19" s="24" t="s">
        <v>459</v>
      </c>
      <c r="D19" s="25"/>
      <c r="E19" s="26" t="s">
        <v>247</v>
      </c>
      <c r="F19" s="19" t="s">
        <v>248</v>
      </c>
      <c r="G19" s="17"/>
      <c r="H19" s="20"/>
      <c r="I19" s="61">
        <v>18.46</v>
      </c>
      <c r="J19" s="51"/>
      <c r="K19" s="51"/>
      <c r="L19" s="49">
        <v>1600</v>
      </c>
      <c r="M19" s="49">
        <f t="shared" si="0"/>
        <v>29536</v>
      </c>
      <c r="N19" s="52"/>
      <c r="O19" s="54"/>
      <c r="P19" s="59"/>
      <c r="Q19" s="70"/>
      <c r="R19" s="70"/>
      <c r="S19" s="72"/>
    </row>
    <row r="20" spans="1:19" ht="21" customHeight="1">
      <c r="A20" s="16">
        <v>210</v>
      </c>
      <c r="B20" s="23"/>
      <c r="C20" s="24" t="s">
        <v>460</v>
      </c>
      <c r="D20" s="25"/>
      <c r="E20" s="26" t="s">
        <v>247</v>
      </c>
      <c r="F20" s="19" t="s">
        <v>248</v>
      </c>
      <c r="G20" s="17"/>
      <c r="H20" s="20"/>
      <c r="I20" s="60">
        <v>15</v>
      </c>
      <c r="J20" s="51"/>
      <c r="K20" s="51"/>
      <c r="L20" s="49">
        <v>1600</v>
      </c>
      <c r="M20" s="49">
        <f t="shared" si="0"/>
        <v>24000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251.87000000000003</v>
      </c>
      <c r="J21" s="63"/>
      <c r="K21" s="64"/>
      <c r="L21" s="65"/>
      <c r="M21" s="65">
        <f>SUM(M6:M20)</f>
        <v>402992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251.87000000000003</v>
      </c>
      <c r="J23" s="62"/>
      <c r="K23" s="65"/>
      <c r="L23" s="65"/>
      <c r="M23" s="65">
        <f>M21</f>
        <v>402992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</sheetPr>
  <dimension ref="A1:S29"/>
  <sheetViews>
    <sheetView workbookViewId="0" topLeftCell="A1">
      <selection activeCell="M28" sqref="M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211</v>
      </c>
      <c r="B6" s="23"/>
      <c r="C6" s="24" t="s">
        <v>461</v>
      </c>
      <c r="D6" s="25"/>
      <c r="E6" s="26" t="s">
        <v>247</v>
      </c>
      <c r="F6" s="19" t="s">
        <v>248</v>
      </c>
      <c r="G6" s="17"/>
      <c r="H6" s="20"/>
      <c r="I6" s="60">
        <v>16.92</v>
      </c>
      <c r="J6" s="48"/>
      <c r="K6" s="49"/>
      <c r="L6" s="49">
        <v>1600</v>
      </c>
      <c r="M6" s="49">
        <f>L6*I6</f>
        <v>27072.000000000004</v>
      </c>
      <c r="N6" s="49"/>
      <c r="O6" s="19"/>
      <c r="P6" s="50"/>
      <c r="R6" s="70"/>
      <c r="S6" s="71"/>
    </row>
    <row r="7" spans="1:19" ht="18" customHeight="1">
      <c r="A7" s="16">
        <v>212</v>
      </c>
      <c r="B7" s="23"/>
      <c r="C7" s="24" t="s">
        <v>462</v>
      </c>
      <c r="D7" s="25"/>
      <c r="E7" s="26" t="s">
        <v>247</v>
      </c>
      <c r="F7" s="19" t="s">
        <v>248</v>
      </c>
      <c r="G7" s="17"/>
      <c r="H7" s="20"/>
      <c r="I7" s="61">
        <v>18.21</v>
      </c>
      <c r="J7" s="51"/>
      <c r="K7" s="51"/>
      <c r="L7" s="49">
        <v>1600</v>
      </c>
      <c r="M7" s="49">
        <f aca="true" t="shared" si="0" ref="M7:M18">L7*I7</f>
        <v>29136</v>
      </c>
      <c r="N7" s="52"/>
      <c r="O7" s="53"/>
      <c r="P7" s="50"/>
      <c r="Q7" s="70"/>
      <c r="R7" s="70"/>
      <c r="S7" s="71"/>
    </row>
    <row r="8" spans="1:19" ht="18" customHeight="1">
      <c r="A8" s="16">
        <v>213</v>
      </c>
      <c r="B8" s="74"/>
      <c r="C8" s="75" t="s">
        <v>463</v>
      </c>
      <c r="D8" s="25"/>
      <c r="E8" s="26" t="s">
        <v>247</v>
      </c>
      <c r="F8" s="19" t="s">
        <v>248</v>
      </c>
      <c r="G8" s="17"/>
      <c r="H8" s="76"/>
      <c r="I8" s="61">
        <v>14.74</v>
      </c>
      <c r="J8" s="48"/>
      <c r="K8" s="49"/>
      <c r="L8" s="49">
        <v>1600</v>
      </c>
      <c r="M8" s="49">
        <f t="shared" si="0"/>
        <v>23584</v>
      </c>
      <c r="N8" s="49"/>
      <c r="O8" s="19"/>
      <c r="P8" s="50"/>
      <c r="Q8" s="70"/>
      <c r="R8" s="70"/>
      <c r="S8" s="71"/>
    </row>
    <row r="9" spans="1:19" ht="18" customHeight="1">
      <c r="A9" s="16">
        <v>214</v>
      </c>
      <c r="B9" s="77"/>
      <c r="C9" s="75" t="s">
        <v>464</v>
      </c>
      <c r="D9" s="25"/>
      <c r="E9" s="26" t="s">
        <v>247</v>
      </c>
      <c r="F9" s="19" t="s">
        <v>248</v>
      </c>
      <c r="G9" s="17"/>
      <c r="H9" s="20"/>
      <c r="I9" s="61">
        <v>16.91</v>
      </c>
      <c r="J9" s="51"/>
      <c r="K9" s="51"/>
      <c r="L9" s="49">
        <v>1600</v>
      </c>
      <c r="M9" s="49">
        <f t="shared" si="0"/>
        <v>27056</v>
      </c>
      <c r="N9" s="52"/>
      <c r="O9" s="53"/>
      <c r="P9" s="50"/>
      <c r="Q9" s="70"/>
      <c r="R9" s="70"/>
      <c r="S9" s="72"/>
    </row>
    <row r="10" spans="1:19" ht="18" customHeight="1">
      <c r="A10" s="16">
        <v>215</v>
      </c>
      <c r="B10" s="74"/>
      <c r="C10" s="75" t="s">
        <v>465</v>
      </c>
      <c r="D10" s="25"/>
      <c r="E10" s="26" t="s">
        <v>247</v>
      </c>
      <c r="F10" s="19" t="s">
        <v>248</v>
      </c>
      <c r="G10" s="17"/>
      <c r="H10" s="76"/>
      <c r="I10" s="61">
        <v>18.45</v>
      </c>
      <c r="J10" s="51"/>
      <c r="K10" s="49"/>
      <c r="L10" s="49">
        <v>1600</v>
      </c>
      <c r="M10" s="49">
        <f t="shared" si="0"/>
        <v>29520</v>
      </c>
      <c r="N10" s="52"/>
      <c r="O10" s="54"/>
      <c r="P10" s="50"/>
      <c r="Q10" s="70"/>
      <c r="R10" s="70"/>
      <c r="S10" s="72"/>
    </row>
    <row r="11" spans="1:19" ht="18" customHeight="1">
      <c r="A11" s="16">
        <v>216</v>
      </c>
      <c r="B11" s="23"/>
      <c r="C11" s="75" t="s">
        <v>466</v>
      </c>
      <c r="D11" s="25"/>
      <c r="E11" s="26" t="s">
        <v>247</v>
      </c>
      <c r="F11" s="19" t="s">
        <v>248</v>
      </c>
      <c r="G11" s="17"/>
      <c r="H11" s="20"/>
      <c r="I11" s="61">
        <v>14.99</v>
      </c>
      <c r="J11" s="51"/>
      <c r="K11" s="51"/>
      <c r="L11" s="49">
        <v>1600</v>
      </c>
      <c r="M11" s="49">
        <f t="shared" si="0"/>
        <v>23984</v>
      </c>
      <c r="N11" s="52"/>
      <c r="O11" s="54"/>
      <c r="P11" s="50"/>
      <c r="Q11" s="70"/>
      <c r="R11" s="70"/>
      <c r="S11" s="72"/>
    </row>
    <row r="12" spans="1:19" ht="18" customHeight="1">
      <c r="A12" s="16">
        <v>217</v>
      </c>
      <c r="B12" s="23"/>
      <c r="C12" s="75" t="s">
        <v>467</v>
      </c>
      <c r="D12" s="25"/>
      <c r="E12" s="26" t="s">
        <v>247</v>
      </c>
      <c r="F12" s="19" t="s">
        <v>248</v>
      </c>
      <c r="G12" s="17"/>
      <c r="H12" s="20"/>
      <c r="I12" s="61">
        <v>16.91</v>
      </c>
      <c r="J12" s="51"/>
      <c r="K12" s="51"/>
      <c r="L12" s="49">
        <v>1600</v>
      </c>
      <c r="M12" s="49">
        <f t="shared" si="0"/>
        <v>27056</v>
      </c>
      <c r="N12" s="52"/>
      <c r="O12" s="54"/>
      <c r="P12" s="50"/>
      <c r="Q12" s="70"/>
      <c r="R12" s="73"/>
      <c r="S12" s="72"/>
    </row>
    <row r="13" spans="1:19" ht="18" customHeight="1">
      <c r="A13" s="16">
        <v>218</v>
      </c>
      <c r="B13" s="23"/>
      <c r="C13" s="75" t="s">
        <v>468</v>
      </c>
      <c r="D13" s="25"/>
      <c r="E13" s="26" t="s">
        <v>247</v>
      </c>
      <c r="F13" s="19" t="s">
        <v>248</v>
      </c>
      <c r="G13" s="17"/>
      <c r="H13" s="20"/>
      <c r="I13" s="61">
        <v>14.99</v>
      </c>
      <c r="J13" s="51"/>
      <c r="K13" s="51"/>
      <c r="L13" s="49">
        <v>1600</v>
      </c>
      <c r="M13" s="49">
        <f t="shared" si="0"/>
        <v>23984</v>
      </c>
      <c r="N13" s="52"/>
      <c r="O13" s="54"/>
      <c r="P13" s="50"/>
      <c r="Q13" s="70"/>
      <c r="R13" s="70"/>
      <c r="S13" s="72"/>
    </row>
    <row r="14" spans="1:19" ht="18" customHeight="1">
      <c r="A14" s="16">
        <v>219</v>
      </c>
      <c r="B14" s="23"/>
      <c r="C14" s="75" t="s">
        <v>469</v>
      </c>
      <c r="D14" s="25"/>
      <c r="E14" s="26" t="s">
        <v>247</v>
      </c>
      <c r="F14" s="19" t="s">
        <v>248</v>
      </c>
      <c r="G14" s="17"/>
      <c r="H14" s="20"/>
      <c r="I14" s="61">
        <v>16.91</v>
      </c>
      <c r="J14" s="51"/>
      <c r="K14" s="51"/>
      <c r="L14" s="49">
        <v>1600</v>
      </c>
      <c r="M14" s="49">
        <f t="shared" si="0"/>
        <v>27056</v>
      </c>
      <c r="N14" s="52"/>
      <c r="O14" s="54"/>
      <c r="P14" s="59"/>
      <c r="Q14" s="70"/>
      <c r="R14" s="70"/>
      <c r="S14" s="72"/>
    </row>
    <row r="15" spans="1:19" ht="18" customHeight="1">
      <c r="A15" s="16">
        <v>220</v>
      </c>
      <c r="B15" s="23"/>
      <c r="C15" s="75" t="s">
        <v>470</v>
      </c>
      <c r="D15" s="78"/>
      <c r="E15" s="26" t="s">
        <v>247</v>
      </c>
      <c r="F15" s="19" t="s">
        <v>248</v>
      </c>
      <c r="G15" s="17"/>
      <c r="H15" s="22"/>
      <c r="I15" s="61">
        <v>18.45</v>
      </c>
      <c r="J15" s="55"/>
      <c r="K15" s="52"/>
      <c r="L15" s="49">
        <v>1600</v>
      </c>
      <c r="M15" s="49">
        <f t="shared" si="0"/>
        <v>29520</v>
      </c>
      <c r="N15" s="57"/>
      <c r="O15" s="58"/>
      <c r="P15" s="59"/>
      <c r="Q15" s="70"/>
      <c r="R15" s="70"/>
      <c r="S15" s="72"/>
    </row>
    <row r="16" spans="1:19" ht="18" customHeight="1">
      <c r="A16" s="16">
        <v>221</v>
      </c>
      <c r="B16" s="23"/>
      <c r="C16" s="75" t="s">
        <v>471</v>
      </c>
      <c r="D16" s="25"/>
      <c r="E16" s="26" t="s">
        <v>247</v>
      </c>
      <c r="F16" s="19" t="s">
        <v>248</v>
      </c>
      <c r="G16" s="17"/>
      <c r="H16" s="20"/>
      <c r="I16" s="61">
        <v>14.99</v>
      </c>
      <c r="J16" s="48"/>
      <c r="K16" s="49"/>
      <c r="L16" s="49">
        <v>1600</v>
      </c>
      <c r="M16" s="49">
        <f t="shared" si="0"/>
        <v>23984</v>
      </c>
      <c r="N16" s="49"/>
      <c r="O16" s="19"/>
      <c r="P16" s="59"/>
      <c r="Q16" s="70"/>
      <c r="R16" s="70"/>
      <c r="S16" s="72"/>
    </row>
    <row r="17" spans="1:19" ht="18" customHeight="1">
      <c r="A17" s="16">
        <v>222</v>
      </c>
      <c r="B17" s="23"/>
      <c r="C17" s="75" t="s">
        <v>472</v>
      </c>
      <c r="D17" s="25"/>
      <c r="E17" s="26" t="s">
        <v>247</v>
      </c>
      <c r="F17" s="19" t="s">
        <v>248</v>
      </c>
      <c r="G17" s="17"/>
      <c r="H17" s="20"/>
      <c r="I17" s="61">
        <v>16.91</v>
      </c>
      <c r="J17" s="51"/>
      <c r="K17" s="51"/>
      <c r="L17" s="49">
        <v>1600</v>
      </c>
      <c r="M17" s="49">
        <f t="shared" si="0"/>
        <v>27056</v>
      </c>
      <c r="N17" s="52"/>
      <c r="O17" s="53"/>
      <c r="P17" s="59"/>
      <c r="Q17" s="70"/>
      <c r="R17" s="70"/>
      <c r="S17" s="72"/>
    </row>
    <row r="18" spans="1:19" ht="18" customHeight="1">
      <c r="A18" s="16">
        <v>223</v>
      </c>
      <c r="B18" s="23"/>
      <c r="C18" s="75" t="s">
        <v>473</v>
      </c>
      <c r="D18" s="25"/>
      <c r="E18" s="26" t="s">
        <v>247</v>
      </c>
      <c r="F18" s="19" t="s">
        <v>248</v>
      </c>
      <c r="G18" s="17"/>
      <c r="H18" s="20"/>
      <c r="I18" s="61">
        <v>18.2</v>
      </c>
      <c r="J18" s="51"/>
      <c r="K18" s="49"/>
      <c r="L18" s="49">
        <v>1600</v>
      </c>
      <c r="M18" s="49">
        <f t="shared" si="0"/>
        <v>29120</v>
      </c>
      <c r="N18" s="52"/>
      <c r="O18" s="54"/>
      <c r="P18" s="59"/>
      <c r="Q18" s="70"/>
      <c r="R18" s="73"/>
      <c r="S18" s="72"/>
    </row>
    <row r="19" spans="1:19" ht="18" customHeight="1">
      <c r="A19" s="16"/>
      <c r="B19" s="23"/>
      <c r="C19" s="24"/>
      <c r="D19" s="25"/>
      <c r="E19" s="26"/>
      <c r="F19" s="19"/>
      <c r="G19" s="17"/>
      <c r="H19" s="20"/>
      <c r="I19" s="60"/>
      <c r="J19" s="51"/>
      <c r="K19" s="51"/>
      <c r="L19" s="49"/>
      <c r="M19" s="49"/>
      <c r="N19" s="52"/>
      <c r="O19" s="54"/>
      <c r="P19" s="59"/>
      <c r="Q19" s="70"/>
      <c r="R19" s="70"/>
      <c r="S19" s="72"/>
    </row>
    <row r="20" spans="1:19" ht="21" customHeight="1">
      <c r="A20" s="16"/>
      <c r="B20" s="23"/>
      <c r="C20" s="24"/>
      <c r="D20" s="25"/>
      <c r="E20" s="26"/>
      <c r="F20" s="19"/>
      <c r="G20" s="17"/>
      <c r="H20" s="20"/>
      <c r="I20" s="61"/>
      <c r="J20" s="51"/>
      <c r="K20" s="51"/>
      <c r="L20" s="49"/>
      <c r="M20" s="49"/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217.57999999999998</v>
      </c>
      <c r="J21" s="63"/>
      <c r="K21" s="64"/>
      <c r="L21" s="65"/>
      <c r="M21" s="65">
        <f>SUM(M6:M20)</f>
        <v>348128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229</v>
      </c>
      <c r="B23" s="32"/>
      <c r="C23" s="32"/>
      <c r="D23" s="32"/>
      <c r="E23" s="33"/>
      <c r="F23" s="33"/>
      <c r="G23" s="33"/>
      <c r="H23" s="33"/>
      <c r="I23" s="62">
        <f>I21+'表4-6-1 (31)'!I23+'表4-6-1 (30)'!I23+'表4-6-1 (29)'!I23+'表4-6-1 (28)'!I23+'表4-6-1 (27)'!I23+'表4-6-1 (26)'!I23+'表4-6-1 (25)'!I23+'表4-6-1 (24)'!I23+'表4-6-1 (23)'!I23+'表4-6-1 (22)'!I23+'表4-6-1 (21)'!I23+'表4-6-1 (20)'!I23+'表4-6-1 (19)'!I23+'表4-6-1 (仓房)'!I23</f>
        <v>2486.44</v>
      </c>
      <c r="J23" s="62"/>
      <c r="K23" s="65"/>
      <c r="L23" s="65"/>
      <c r="M23" s="65">
        <f>M21+'表4-6-1 (31)'!M23+'表4-6-1 (30)'!M23+'表4-6-1 (29)'!M23+'表4-6-1 (28)'!M23+'表4-6-1 (27)'!M23+'表4-6-1 (26)'!M23+'表4-6-1 (25)'!M23+'表4-6-1 (24)'!M23+'表4-6-1 (23)'!M23+'表4-6-1 (22)'!M23+'表4-6-1 (21)'!M23+'表4-6-1 (20)'!M23+'表4-6-1 (19)'!M23+'表4-6-1 (仓房)'!M23</f>
        <v>4023452.5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  <row r="29" ht="16.5" customHeight="1">
      <c r="M29" s="79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C44" sqref="C44"/>
    </sheetView>
  </sheetViews>
  <sheetFormatPr defaultColWidth="9.00390625" defaultRowHeight="14.25"/>
  <cols>
    <col min="1" max="1" width="7.125" style="0" customWidth="1"/>
    <col min="2" max="2" width="12.625" style="0" customWidth="1"/>
    <col min="3" max="3" width="54.75390625" style="0" customWidth="1"/>
    <col min="4" max="4" width="11.00390625" style="0" customWidth="1"/>
  </cols>
  <sheetData>
    <row r="1" spans="1:6" ht="25.5">
      <c r="A1" s="116" t="s">
        <v>4</v>
      </c>
      <c r="B1" s="117"/>
      <c r="C1" s="117"/>
      <c r="D1" s="117"/>
      <c r="E1" s="117"/>
      <c r="F1" s="117"/>
    </row>
    <row r="2" spans="1:4" ht="14.25">
      <c r="A2" s="118" t="s">
        <v>5</v>
      </c>
      <c r="B2" s="118" t="s">
        <v>6</v>
      </c>
      <c r="C2" s="118" t="s">
        <v>7</v>
      </c>
      <c r="D2" s="118" t="s">
        <v>8</v>
      </c>
    </row>
    <row r="3" spans="1:4" ht="14.25">
      <c r="A3" s="33">
        <v>1</v>
      </c>
      <c r="B3" s="103" t="s">
        <v>9</v>
      </c>
      <c r="C3" s="119" t="s">
        <v>10</v>
      </c>
      <c r="D3" s="120"/>
    </row>
    <row r="4" spans="1:4" ht="14.25">
      <c r="A4" s="33">
        <v>2</v>
      </c>
      <c r="B4" s="103" t="s">
        <v>11</v>
      </c>
      <c r="C4" s="121" t="s">
        <v>12</v>
      </c>
      <c r="D4" s="120"/>
    </row>
    <row r="5" spans="1:4" ht="14.25">
      <c r="A5" s="33">
        <v>3</v>
      </c>
      <c r="B5" s="103" t="s">
        <v>13</v>
      </c>
      <c r="C5" s="121" t="s">
        <v>14</v>
      </c>
      <c r="D5" s="120"/>
    </row>
    <row r="6" spans="1:4" ht="14.25">
      <c r="A6" s="33">
        <v>4</v>
      </c>
      <c r="B6" s="103" t="s">
        <v>15</v>
      </c>
      <c r="C6" s="122" t="s">
        <v>16</v>
      </c>
      <c r="D6" s="120"/>
    </row>
    <row r="7" spans="1:4" ht="14.25">
      <c r="A7" s="33">
        <v>5</v>
      </c>
      <c r="B7" s="103" t="s">
        <v>17</v>
      </c>
      <c r="C7" s="122" t="s">
        <v>18</v>
      </c>
      <c r="D7" s="120"/>
    </row>
    <row r="8" spans="1:4" ht="14.25">
      <c r="A8" s="33">
        <v>6</v>
      </c>
      <c r="B8" s="103" t="s">
        <v>19</v>
      </c>
      <c r="C8" s="122" t="s">
        <v>20</v>
      </c>
      <c r="D8" s="120"/>
    </row>
    <row r="9" spans="1:4" ht="14.25">
      <c r="A9" s="33">
        <v>7</v>
      </c>
      <c r="B9" s="103" t="s">
        <v>21</v>
      </c>
      <c r="C9" s="122" t="s">
        <v>22</v>
      </c>
      <c r="D9" s="120"/>
    </row>
    <row r="10" spans="1:4" ht="14.25">
      <c r="A10" s="33">
        <v>8</v>
      </c>
      <c r="B10" s="103" t="s">
        <v>23</v>
      </c>
      <c r="C10" s="122" t="s">
        <v>24</v>
      </c>
      <c r="D10" s="120"/>
    </row>
    <row r="11" spans="1:4" ht="14.25">
      <c r="A11" s="33">
        <v>9</v>
      </c>
      <c r="B11" s="103" t="s">
        <v>25</v>
      </c>
      <c r="C11" s="122" t="s">
        <v>26</v>
      </c>
      <c r="D11" s="120"/>
    </row>
    <row r="12" spans="1:4" ht="14.25">
      <c r="A12" s="33">
        <v>10</v>
      </c>
      <c r="B12" s="103" t="s">
        <v>27</v>
      </c>
      <c r="C12" s="122" t="s">
        <v>28</v>
      </c>
      <c r="D12" s="120"/>
    </row>
    <row r="13" spans="1:4" ht="14.25">
      <c r="A13" s="33">
        <v>11</v>
      </c>
      <c r="B13" s="103" t="s">
        <v>29</v>
      </c>
      <c r="C13" s="122" t="s">
        <v>30</v>
      </c>
      <c r="D13" s="120"/>
    </row>
    <row r="14" spans="1:4" ht="14.25">
      <c r="A14" s="33">
        <v>12</v>
      </c>
      <c r="B14" s="103" t="s">
        <v>31</v>
      </c>
      <c r="C14" s="122" t="s">
        <v>32</v>
      </c>
      <c r="D14" s="120"/>
    </row>
    <row r="15" spans="1:4" ht="14.25">
      <c r="A15" s="33">
        <v>13</v>
      </c>
      <c r="B15" s="103" t="s">
        <v>33</v>
      </c>
      <c r="C15" s="122" t="s">
        <v>34</v>
      </c>
      <c r="D15" s="120"/>
    </row>
    <row r="16" spans="1:4" ht="14.25">
      <c r="A16" s="33">
        <v>14</v>
      </c>
      <c r="B16" s="103" t="s">
        <v>35</v>
      </c>
      <c r="C16" s="122" t="s">
        <v>36</v>
      </c>
      <c r="D16" s="120"/>
    </row>
    <row r="17" spans="1:4" ht="14.25">
      <c r="A17" s="33">
        <v>15</v>
      </c>
      <c r="B17" s="103" t="s">
        <v>37</v>
      </c>
      <c r="C17" s="119" t="s">
        <v>38</v>
      </c>
      <c r="D17" s="120"/>
    </row>
    <row r="18" spans="1:4" ht="14.25">
      <c r="A18" s="33">
        <v>16</v>
      </c>
      <c r="B18" s="103" t="s">
        <v>39</v>
      </c>
      <c r="C18" s="122" t="s">
        <v>40</v>
      </c>
      <c r="D18" s="120"/>
    </row>
    <row r="19" spans="1:4" ht="14.25">
      <c r="A19" s="33">
        <v>17</v>
      </c>
      <c r="B19" s="103" t="s">
        <v>41</v>
      </c>
      <c r="C19" s="122" t="s">
        <v>42</v>
      </c>
      <c r="D19" s="120"/>
    </row>
    <row r="20" spans="1:4" ht="14.25">
      <c r="A20" s="33">
        <v>18</v>
      </c>
      <c r="B20" s="103" t="s">
        <v>43</v>
      </c>
      <c r="C20" s="122" t="s">
        <v>44</v>
      </c>
      <c r="D20" s="120"/>
    </row>
    <row r="21" spans="1:4" ht="14.25">
      <c r="A21" s="33">
        <v>19</v>
      </c>
      <c r="B21" s="103" t="s">
        <v>45</v>
      </c>
      <c r="C21" s="122" t="s">
        <v>46</v>
      </c>
      <c r="D21" s="120"/>
    </row>
    <row r="22" spans="1:4" ht="14.25">
      <c r="A22" s="33">
        <v>20</v>
      </c>
      <c r="B22" s="103" t="s">
        <v>47</v>
      </c>
      <c r="C22" s="122" t="s">
        <v>48</v>
      </c>
      <c r="D22" s="120"/>
    </row>
    <row r="23" spans="1:4" ht="14.25">
      <c r="A23" s="33">
        <v>21</v>
      </c>
      <c r="B23" s="103" t="s">
        <v>49</v>
      </c>
      <c r="C23" s="122" t="s">
        <v>50</v>
      </c>
      <c r="D23" s="120"/>
    </row>
    <row r="24" spans="1:4" ht="14.25">
      <c r="A24" s="33">
        <v>22</v>
      </c>
      <c r="B24" s="103" t="s">
        <v>51</v>
      </c>
      <c r="C24" s="122" t="s">
        <v>52</v>
      </c>
      <c r="D24" s="120"/>
    </row>
    <row r="25" spans="1:4" ht="14.25">
      <c r="A25" s="33">
        <v>23</v>
      </c>
      <c r="B25" s="103" t="s">
        <v>53</v>
      </c>
      <c r="C25" s="122" t="s">
        <v>54</v>
      </c>
      <c r="D25" s="120"/>
    </row>
    <row r="26" spans="1:4" ht="14.25">
      <c r="A26" s="33">
        <v>24</v>
      </c>
      <c r="B26" s="103" t="s">
        <v>55</v>
      </c>
      <c r="C26" s="122" t="s">
        <v>56</v>
      </c>
      <c r="D26" s="120"/>
    </row>
    <row r="27" spans="1:4" ht="14.25">
      <c r="A27" s="33">
        <v>25</v>
      </c>
      <c r="B27" s="103" t="s">
        <v>57</v>
      </c>
      <c r="C27" s="122" t="s">
        <v>58</v>
      </c>
      <c r="D27" s="120"/>
    </row>
    <row r="28" spans="1:4" ht="14.25">
      <c r="A28" s="33">
        <v>26</v>
      </c>
      <c r="B28" s="103" t="s">
        <v>59</v>
      </c>
      <c r="C28" s="122" t="s">
        <v>60</v>
      </c>
      <c r="D28" s="120"/>
    </row>
    <row r="29" spans="1:4" ht="14.25">
      <c r="A29" s="33">
        <v>27</v>
      </c>
      <c r="B29" s="103" t="s">
        <v>61</v>
      </c>
      <c r="C29" s="122" t="s">
        <v>62</v>
      </c>
      <c r="D29" s="120"/>
    </row>
    <row r="30" spans="1:4" ht="14.25">
      <c r="A30" s="33">
        <v>28</v>
      </c>
      <c r="B30" s="103" t="s">
        <v>63</v>
      </c>
      <c r="C30" s="122" t="s">
        <v>64</v>
      </c>
      <c r="D30" s="120"/>
    </row>
    <row r="31" spans="1:4" ht="14.25">
      <c r="A31" s="33">
        <v>29</v>
      </c>
      <c r="B31" s="103" t="s">
        <v>65</v>
      </c>
      <c r="C31" s="122" t="s">
        <v>66</v>
      </c>
      <c r="D31" s="120"/>
    </row>
    <row r="32" spans="1:4" ht="14.25">
      <c r="A32" s="33">
        <v>30</v>
      </c>
      <c r="B32" s="103" t="s">
        <v>67</v>
      </c>
      <c r="C32" s="122" t="s">
        <v>68</v>
      </c>
      <c r="D32" s="120"/>
    </row>
    <row r="33" spans="1:4" ht="14.25">
      <c r="A33" s="33">
        <v>31</v>
      </c>
      <c r="B33" s="103" t="s">
        <v>69</v>
      </c>
      <c r="C33" s="122" t="s">
        <v>70</v>
      </c>
      <c r="D33" s="120"/>
    </row>
    <row r="34" spans="1:4" ht="14.25">
      <c r="A34" s="33">
        <v>32</v>
      </c>
      <c r="B34" s="103" t="s">
        <v>71</v>
      </c>
      <c r="C34" s="122" t="s">
        <v>72</v>
      </c>
      <c r="D34" s="120"/>
    </row>
    <row r="35" spans="1:4" ht="14.25">
      <c r="A35" s="33">
        <v>33</v>
      </c>
      <c r="B35" s="103" t="s">
        <v>73</v>
      </c>
      <c r="C35" s="122" t="s">
        <v>74</v>
      </c>
      <c r="D35" s="120"/>
    </row>
    <row r="36" spans="1:4" ht="14.25">
      <c r="A36" s="33">
        <v>34</v>
      </c>
      <c r="B36" s="103" t="s">
        <v>75</v>
      </c>
      <c r="C36" s="122" t="s">
        <v>76</v>
      </c>
      <c r="D36" s="120"/>
    </row>
    <row r="37" spans="1:4" ht="14.25">
      <c r="A37" s="33">
        <v>35</v>
      </c>
      <c r="B37" s="103" t="s">
        <v>77</v>
      </c>
      <c r="C37" s="122" t="s">
        <v>78</v>
      </c>
      <c r="D37" s="120"/>
    </row>
    <row r="38" spans="1:4" ht="14.25">
      <c r="A38" s="33">
        <v>36</v>
      </c>
      <c r="B38" s="103" t="s">
        <v>79</v>
      </c>
      <c r="C38" s="122" t="s">
        <v>80</v>
      </c>
      <c r="D38" s="120"/>
    </row>
    <row r="39" spans="1:4" ht="14.25">
      <c r="A39" s="33">
        <v>37</v>
      </c>
      <c r="B39" s="103" t="s">
        <v>81</v>
      </c>
      <c r="C39" s="122" t="s">
        <v>82</v>
      </c>
      <c r="D39" s="120"/>
    </row>
    <row r="40" spans="1:4" ht="14.25">
      <c r="A40" s="33">
        <v>38</v>
      </c>
      <c r="B40" s="103" t="s">
        <v>83</v>
      </c>
      <c r="C40" s="122" t="s">
        <v>84</v>
      </c>
      <c r="D40" s="120"/>
    </row>
    <row r="41" spans="1:4" ht="14.25">
      <c r="A41" s="33">
        <v>39</v>
      </c>
      <c r="B41" s="103" t="s">
        <v>85</v>
      </c>
      <c r="C41" s="122" t="s">
        <v>86</v>
      </c>
      <c r="D41" s="120"/>
    </row>
    <row r="42" spans="1:4" ht="14.25">
      <c r="A42" s="33">
        <v>40</v>
      </c>
      <c r="B42" s="103" t="s">
        <v>87</v>
      </c>
      <c r="C42" s="122" t="s">
        <v>88</v>
      </c>
      <c r="D42" s="120"/>
    </row>
    <row r="43" spans="1:4" ht="14.25">
      <c r="A43" s="33">
        <v>41</v>
      </c>
      <c r="B43" s="103" t="s">
        <v>89</v>
      </c>
      <c r="C43" s="122" t="s">
        <v>90</v>
      </c>
      <c r="D43" s="120"/>
    </row>
    <row r="44" spans="1:4" ht="14.25">
      <c r="A44" s="33">
        <v>42</v>
      </c>
      <c r="B44" s="103" t="s">
        <v>91</v>
      </c>
      <c r="C44" s="122" t="s">
        <v>92</v>
      </c>
      <c r="D44" s="120"/>
    </row>
    <row r="45" spans="1:4" ht="14.25">
      <c r="A45" s="33">
        <v>43</v>
      </c>
      <c r="B45" s="103" t="s">
        <v>93</v>
      </c>
      <c r="C45" s="122" t="s">
        <v>94</v>
      </c>
      <c r="D45" s="120"/>
    </row>
    <row r="46" spans="1:4" ht="14.25">
      <c r="A46" s="33">
        <v>44</v>
      </c>
      <c r="B46" s="103" t="s">
        <v>95</v>
      </c>
      <c r="C46" s="122" t="s">
        <v>96</v>
      </c>
      <c r="D46" s="120"/>
    </row>
    <row r="47" spans="1:4" ht="14.25">
      <c r="A47" s="33">
        <v>45</v>
      </c>
      <c r="B47" s="103" t="s">
        <v>97</v>
      </c>
      <c r="C47" s="122" t="s">
        <v>98</v>
      </c>
      <c r="D47" s="120"/>
    </row>
    <row r="48" spans="1:4" ht="14.25">
      <c r="A48" s="33">
        <v>46</v>
      </c>
      <c r="B48" s="103" t="s">
        <v>99</v>
      </c>
      <c r="C48" s="122" t="s">
        <v>100</v>
      </c>
      <c r="D48" s="120"/>
    </row>
    <row r="49" spans="1:4" ht="14.25">
      <c r="A49" s="33">
        <v>47</v>
      </c>
      <c r="B49" s="103" t="s">
        <v>101</v>
      </c>
      <c r="C49" s="122" t="s">
        <v>102</v>
      </c>
      <c r="D49" s="120"/>
    </row>
    <row r="50" spans="1:4" ht="14.25">
      <c r="A50" s="33">
        <v>48</v>
      </c>
      <c r="B50" s="103" t="s">
        <v>103</v>
      </c>
      <c r="C50" s="122" t="s">
        <v>104</v>
      </c>
      <c r="D50" s="120"/>
    </row>
    <row r="51" spans="1:4" ht="14.25">
      <c r="A51" s="33">
        <v>49</v>
      </c>
      <c r="B51" s="103" t="s">
        <v>105</v>
      </c>
      <c r="C51" s="122" t="s">
        <v>106</v>
      </c>
      <c r="D51" s="120"/>
    </row>
    <row r="52" spans="1:4" ht="14.25">
      <c r="A52" s="33">
        <v>50</v>
      </c>
      <c r="B52" s="103" t="s">
        <v>107</v>
      </c>
      <c r="C52" s="122" t="s">
        <v>108</v>
      </c>
      <c r="D52" s="120"/>
    </row>
    <row r="53" spans="1:4" ht="14.25">
      <c r="A53" s="33">
        <v>51</v>
      </c>
      <c r="B53" s="103" t="s">
        <v>109</v>
      </c>
      <c r="C53" s="122" t="s">
        <v>110</v>
      </c>
      <c r="D53" s="120"/>
    </row>
    <row r="54" spans="1:4" ht="14.25">
      <c r="A54" s="33">
        <v>52</v>
      </c>
      <c r="B54" s="103" t="s">
        <v>111</v>
      </c>
      <c r="C54" s="122" t="s">
        <v>112</v>
      </c>
      <c r="D54" s="120"/>
    </row>
    <row r="55" spans="1:4" ht="14.25">
      <c r="A55" s="33">
        <v>53</v>
      </c>
      <c r="B55" s="103" t="s">
        <v>113</v>
      </c>
      <c r="C55" s="122" t="s">
        <v>114</v>
      </c>
      <c r="D55" s="120"/>
    </row>
    <row r="56" spans="1:4" ht="14.25">
      <c r="A56" s="33">
        <v>54</v>
      </c>
      <c r="B56" s="103" t="s">
        <v>115</v>
      </c>
      <c r="C56" s="122" t="s">
        <v>116</v>
      </c>
      <c r="D56" s="120"/>
    </row>
    <row r="57" spans="1:4" ht="14.25">
      <c r="A57" s="33">
        <v>55</v>
      </c>
      <c r="B57" s="103" t="s">
        <v>117</v>
      </c>
      <c r="C57" s="122" t="s">
        <v>118</v>
      </c>
      <c r="D57" s="120"/>
    </row>
    <row r="58" spans="1:4" ht="14.25">
      <c r="A58" s="33">
        <v>56</v>
      </c>
      <c r="B58" s="103" t="s">
        <v>119</v>
      </c>
      <c r="C58" s="123" t="s">
        <v>120</v>
      </c>
      <c r="D58" s="120"/>
    </row>
    <row r="59" spans="1:4" ht="14.25">
      <c r="A59" s="33">
        <v>57</v>
      </c>
      <c r="B59" s="103" t="s">
        <v>121</v>
      </c>
      <c r="C59" s="122" t="s">
        <v>122</v>
      </c>
      <c r="D59" s="120"/>
    </row>
    <row r="60" spans="1:4" ht="14.25">
      <c r="A60" s="33">
        <v>58</v>
      </c>
      <c r="B60" s="103" t="s">
        <v>123</v>
      </c>
      <c r="C60" s="122" t="s">
        <v>124</v>
      </c>
      <c r="D60" s="120"/>
    </row>
    <row r="61" spans="1:4" ht="14.25">
      <c r="A61" s="33">
        <v>59</v>
      </c>
      <c r="B61" s="103" t="s">
        <v>125</v>
      </c>
      <c r="C61" s="122" t="s">
        <v>126</v>
      </c>
      <c r="D61" s="120"/>
    </row>
    <row r="62" spans="1:4" ht="14.25">
      <c r="A62" s="33">
        <v>60</v>
      </c>
      <c r="B62" s="103" t="s">
        <v>127</v>
      </c>
      <c r="C62" s="122" t="s">
        <v>128</v>
      </c>
      <c r="D62" s="120"/>
    </row>
    <row r="63" spans="1:4" ht="14.25">
      <c r="A63" s="33">
        <v>61</v>
      </c>
      <c r="B63" s="103" t="s">
        <v>129</v>
      </c>
      <c r="C63" s="122" t="s">
        <v>130</v>
      </c>
      <c r="D63" s="120"/>
    </row>
    <row r="64" spans="1:4" ht="14.25">
      <c r="A64" s="33">
        <v>62</v>
      </c>
      <c r="B64" s="103" t="s">
        <v>131</v>
      </c>
      <c r="C64" s="122" t="s">
        <v>132</v>
      </c>
      <c r="D64" s="120"/>
    </row>
    <row r="65" spans="1:4" ht="14.25">
      <c r="A65" s="33">
        <v>63</v>
      </c>
      <c r="B65" s="103" t="s">
        <v>133</v>
      </c>
      <c r="C65" s="122" t="s">
        <v>134</v>
      </c>
      <c r="D65" s="120"/>
    </row>
    <row r="66" spans="1:4" ht="14.25">
      <c r="A66" s="33">
        <v>64</v>
      </c>
      <c r="B66" s="103" t="s">
        <v>135</v>
      </c>
      <c r="C66" s="122" t="s">
        <v>136</v>
      </c>
      <c r="D66" s="120"/>
    </row>
    <row r="67" spans="1:4" ht="14.25">
      <c r="A67" s="33">
        <v>65</v>
      </c>
      <c r="B67" s="103" t="s">
        <v>137</v>
      </c>
      <c r="C67" s="122" t="s">
        <v>138</v>
      </c>
      <c r="D67" s="120"/>
    </row>
    <row r="68" spans="1:4" ht="14.25">
      <c r="A68" s="33">
        <v>66</v>
      </c>
      <c r="B68" s="103" t="s">
        <v>139</v>
      </c>
      <c r="C68" s="122" t="s">
        <v>140</v>
      </c>
      <c r="D68" s="120"/>
    </row>
    <row r="69" spans="1:4" ht="14.25">
      <c r="A69" s="33">
        <v>67</v>
      </c>
      <c r="B69" s="103" t="s">
        <v>141</v>
      </c>
      <c r="C69" s="122" t="s">
        <v>142</v>
      </c>
      <c r="D69" s="120"/>
    </row>
    <row r="70" spans="1:4" ht="14.25">
      <c r="A70" s="33">
        <v>68</v>
      </c>
      <c r="B70" s="103" t="s">
        <v>143</v>
      </c>
      <c r="C70" s="122" t="s">
        <v>144</v>
      </c>
      <c r="D70" s="120"/>
    </row>
    <row r="71" spans="1:4" ht="14.25">
      <c r="A71" s="33">
        <v>69</v>
      </c>
      <c r="B71" s="103" t="s">
        <v>145</v>
      </c>
      <c r="C71" s="122" t="s">
        <v>146</v>
      </c>
      <c r="D71" s="120"/>
    </row>
    <row r="72" spans="1:4" ht="14.25">
      <c r="A72" s="33">
        <v>70</v>
      </c>
      <c r="B72" s="103" t="s">
        <v>147</v>
      </c>
      <c r="C72" s="122" t="s">
        <v>148</v>
      </c>
      <c r="D72" s="120"/>
    </row>
    <row r="73" spans="1:4" ht="14.25">
      <c r="A73" s="33">
        <v>71</v>
      </c>
      <c r="B73" s="103" t="s">
        <v>149</v>
      </c>
      <c r="C73" s="122" t="s">
        <v>150</v>
      </c>
      <c r="D73" s="120"/>
    </row>
    <row r="74" spans="1:4" ht="14.25">
      <c r="A74" s="33">
        <v>72</v>
      </c>
      <c r="B74" s="103" t="s">
        <v>151</v>
      </c>
      <c r="C74" s="122" t="s">
        <v>152</v>
      </c>
      <c r="D74" s="120"/>
    </row>
    <row r="75" spans="1:4" ht="14.25">
      <c r="A75" s="33">
        <v>73</v>
      </c>
      <c r="B75" s="103" t="s">
        <v>153</v>
      </c>
      <c r="C75" s="122" t="s">
        <v>154</v>
      </c>
      <c r="D75" s="120"/>
    </row>
    <row r="76" spans="1:4" ht="14.25">
      <c r="A76" s="33">
        <v>74</v>
      </c>
      <c r="B76" s="103" t="s">
        <v>155</v>
      </c>
      <c r="C76" s="122" t="s">
        <v>156</v>
      </c>
      <c r="D76" s="120"/>
    </row>
    <row r="77" spans="1:4" ht="14.25">
      <c r="A77" s="33">
        <v>75</v>
      </c>
      <c r="B77" s="103" t="s">
        <v>157</v>
      </c>
      <c r="C77" s="122" t="s">
        <v>158</v>
      </c>
      <c r="D77" s="120"/>
    </row>
    <row r="78" spans="1:4" ht="14.25">
      <c r="A78" s="33">
        <v>76</v>
      </c>
      <c r="B78" s="103" t="s">
        <v>159</v>
      </c>
      <c r="C78" s="122" t="s">
        <v>160</v>
      </c>
      <c r="D78" s="120"/>
    </row>
    <row r="79" spans="1:4" ht="14.25">
      <c r="A79" s="33">
        <v>77</v>
      </c>
      <c r="B79" s="103" t="s">
        <v>161</v>
      </c>
      <c r="C79" s="122" t="s">
        <v>162</v>
      </c>
      <c r="D79" s="120"/>
    </row>
    <row r="80" spans="1:4" ht="14.25">
      <c r="A80" s="33">
        <v>78</v>
      </c>
      <c r="B80" s="103" t="s">
        <v>163</v>
      </c>
      <c r="C80" s="122" t="s">
        <v>164</v>
      </c>
      <c r="D80" s="120"/>
    </row>
    <row r="81" spans="1:4" ht="14.25">
      <c r="A81" s="33">
        <v>79</v>
      </c>
      <c r="B81" s="103" t="s">
        <v>165</v>
      </c>
      <c r="C81" s="122" t="s">
        <v>166</v>
      </c>
      <c r="D81" s="120"/>
    </row>
    <row r="82" spans="1:4" ht="14.25">
      <c r="A82" s="33">
        <v>80</v>
      </c>
      <c r="B82" s="103" t="s">
        <v>167</v>
      </c>
      <c r="C82" s="122" t="s">
        <v>168</v>
      </c>
      <c r="D82" s="120"/>
    </row>
    <row r="83" spans="1:4" ht="14.25">
      <c r="A83" s="33">
        <v>81</v>
      </c>
      <c r="B83" s="103" t="s">
        <v>169</v>
      </c>
      <c r="C83" s="122" t="s">
        <v>170</v>
      </c>
      <c r="D83" s="120"/>
    </row>
    <row r="84" spans="1:4" ht="14.25">
      <c r="A84" s="33">
        <v>82</v>
      </c>
      <c r="B84" s="103" t="s">
        <v>171</v>
      </c>
      <c r="C84" s="122" t="s">
        <v>172</v>
      </c>
      <c r="D84" s="124"/>
    </row>
    <row r="85" ht="14.25">
      <c r="B85" s="125"/>
    </row>
    <row r="86" ht="14.25">
      <c r="B86" s="125"/>
    </row>
    <row r="87" ht="14.25">
      <c r="B87" s="12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tabSelected="1" workbookViewId="0" topLeftCell="A1">
      <selection activeCell="K27" sqref="K27"/>
    </sheetView>
  </sheetViews>
  <sheetFormatPr defaultColWidth="9.00390625" defaultRowHeight="16.5" customHeight="1"/>
  <cols>
    <col min="1" max="1" width="4.50390625" style="3" customWidth="1"/>
    <col min="2" max="2" width="9.375" style="4" customWidth="1"/>
    <col min="3" max="3" width="9.125" style="4" customWidth="1"/>
    <col min="4" max="4" width="25.00390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9.125" style="4" customWidth="1"/>
    <col min="11" max="11" width="8.75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1" t="s">
        <v>474</v>
      </c>
      <c r="C4" s="11" t="s">
        <v>475</v>
      </c>
      <c r="D4" s="10" t="s">
        <v>236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3"/>
      <c r="C5" s="14"/>
      <c r="D5" s="15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</v>
      </c>
      <c r="B6" s="17"/>
      <c r="C6" s="17"/>
      <c r="D6" s="18" t="s">
        <v>476</v>
      </c>
      <c r="E6" s="19" t="s">
        <v>247</v>
      </c>
      <c r="F6" s="19" t="s">
        <v>477</v>
      </c>
      <c r="G6" s="17"/>
      <c r="H6" s="20">
        <v>2017</v>
      </c>
      <c r="I6" s="47">
        <v>22.56</v>
      </c>
      <c r="J6" s="48"/>
      <c r="K6" s="49"/>
      <c r="L6" s="49">
        <v>3000</v>
      </c>
      <c r="M6" s="49">
        <f aca="true" t="shared" si="0" ref="M6:M20">L6*I6</f>
        <v>67680</v>
      </c>
      <c r="N6" s="49"/>
      <c r="O6" s="19"/>
      <c r="P6" s="50"/>
      <c r="Q6" s="70"/>
      <c r="R6" s="70"/>
      <c r="S6" s="71"/>
    </row>
    <row r="7" spans="1:19" ht="18" customHeight="1">
      <c r="A7" s="16">
        <v>2</v>
      </c>
      <c r="B7" s="17"/>
      <c r="C7" s="17"/>
      <c r="D7" s="18" t="s">
        <v>478</v>
      </c>
      <c r="E7" s="19" t="s">
        <v>247</v>
      </c>
      <c r="F7" s="19" t="s">
        <v>477</v>
      </c>
      <c r="G7" s="17"/>
      <c r="H7" s="20">
        <v>2012</v>
      </c>
      <c r="I7" s="47">
        <v>21.89</v>
      </c>
      <c r="J7" s="51"/>
      <c r="K7" s="51"/>
      <c r="L7" s="49">
        <v>4200</v>
      </c>
      <c r="M7" s="49">
        <f t="shared" si="0"/>
        <v>91938</v>
      </c>
      <c r="N7" s="52"/>
      <c r="O7" s="53"/>
      <c r="P7" s="50"/>
      <c r="Q7" s="70"/>
      <c r="R7" s="70"/>
      <c r="S7" s="71"/>
    </row>
    <row r="8" spans="1:19" ht="18" customHeight="1">
      <c r="A8" s="16">
        <v>3</v>
      </c>
      <c r="B8" s="17"/>
      <c r="C8" s="17"/>
      <c r="D8" s="18" t="s">
        <v>479</v>
      </c>
      <c r="E8" s="19" t="s">
        <v>247</v>
      </c>
      <c r="F8" s="19" t="s">
        <v>477</v>
      </c>
      <c r="G8" s="17"/>
      <c r="H8" s="20">
        <v>2012</v>
      </c>
      <c r="I8" s="47">
        <v>19.68</v>
      </c>
      <c r="J8" s="51"/>
      <c r="K8" s="49"/>
      <c r="L8" s="49">
        <v>2800</v>
      </c>
      <c r="M8" s="49">
        <f t="shared" si="0"/>
        <v>55104</v>
      </c>
      <c r="N8" s="52"/>
      <c r="O8" s="54"/>
      <c r="P8" s="50"/>
      <c r="Q8" s="70"/>
      <c r="R8" s="70"/>
      <c r="S8" s="71"/>
    </row>
    <row r="9" spans="1:19" ht="18" customHeight="1">
      <c r="A9" s="16">
        <v>4</v>
      </c>
      <c r="B9" s="17"/>
      <c r="C9" s="17"/>
      <c r="D9" s="18" t="s">
        <v>480</v>
      </c>
      <c r="E9" s="19" t="s">
        <v>247</v>
      </c>
      <c r="F9" s="19" t="s">
        <v>477</v>
      </c>
      <c r="G9" s="17"/>
      <c r="H9" s="20">
        <v>2012</v>
      </c>
      <c r="I9" s="47">
        <v>22.29</v>
      </c>
      <c r="J9" s="51"/>
      <c r="K9" s="51"/>
      <c r="L9" s="49">
        <v>2800</v>
      </c>
      <c r="M9" s="49">
        <f t="shared" si="0"/>
        <v>62412</v>
      </c>
      <c r="N9" s="52"/>
      <c r="O9" s="54"/>
      <c r="P9" s="50"/>
      <c r="Q9" s="70"/>
      <c r="R9" s="70"/>
      <c r="S9" s="72"/>
    </row>
    <row r="10" spans="1:19" ht="18" customHeight="1">
      <c r="A10" s="16">
        <v>5</v>
      </c>
      <c r="B10" s="17"/>
      <c r="C10" s="17"/>
      <c r="D10" s="18" t="s">
        <v>481</v>
      </c>
      <c r="E10" s="19" t="s">
        <v>247</v>
      </c>
      <c r="F10" s="19" t="s">
        <v>477</v>
      </c>
      <c r="G10" s="17"/>
      <c r="H10" s="20">
        <v>2015</v>
      </c>
      <c r="I10" s="47">
        <v>20.5</v>
      </c>
      <c r="J10" s="51"/>
      <c r="K10" s="51"/>
      <c r="L10" s="49">
        <v>4000</v>
      </c>
      <c r="M10" s="49">
        <f t="shared" si="0"/>
        <v>82000</v>
      </c>
      <c r="N10" s="49"/>
      <c r="O10" s="55"/>
      <c r="P10" s="50"/>
      <c r="Q10" s="70"/>
      <c r="R10" s="70"/>
      <c r="S10" s="72"/>
    </row>
    <row r="11" spans="1:19" ht="18" customHeight="1">
      <c r="A11" s="16">
        <v>6</v>
      </c>
      <c r="B11" s="17"/>
      <c r="C11" s="17"/>
      <c r="D11" s="18" t="s">
        <v>482</v>
      </c>
      <c r="E11" s="19" t="s">
        <v>247</v>
      </c>
      <c r="F11" s="19" t="s">
        <v>477</v>
      </c>
      <c r="G11" s="17"/>
      <c r="H11" s="20">
        <v>2012</v>
      </c>
      <c r="I11" s="47">
        <v>28.36</v>
      </c>
      <c r="J11" s="51"/>
      <c r="K11" s="51"/>
      <c r="L11" s="49">
        <v>2800</v>
      </c>
      <c r="M11" s="49">
        <f t="shared" si="0"/>
        <v>79408</v>
      </c>
      <c r="N11" s="52"/>
      <c r="O11" s="54"/>
      <c r="P11" s="50"/>
      <c r="Q11" s="70"/>
      <c r="R11" s="70"/>
      <c r="S11" s="72"/>
    </row>
    <row r="12" spans="1:19" ht="18" customHeight="1">
      <c r="A12" s="16">
        <v>7</v>
      </c>
      <c r="B12" s="17" t="s">
        <v>483</v>
      </c>
      <c r="C12" s="17" t="s">
        <v>484</v>
      </c>
      <c r="D12" s="18" t="s">
        <v>485</v>
      </c>
      <c r="E12" s="19" t="s">
        <v>247</v>
      </c>
      <c r="F12" s="19" t="s">
        <v>477</v>
      </c>
      <c r="G12" s="17"/>
      <c r="H12" s="20">
        <v>2011</v>
      </c>
      <c r="I12" s="47">
        <v>21.08</v>
      </c>
      <c r="J12" s="51"/>
      <c r="K12" s="51"/>
      <c r="L12" s="49">
        <v>4400</v>
      </c>
      <c r="M12" s="49">
        <f t="shared" si="0"/>
        <v>92751.99999999999</v>
      </c>
      <c r="N12" s="52"/>
      <c r="O12" s="54"/>
      <c r="P12" s="50"/>
      <c r="Q12" s="70"/>
      <c r="R12" s="73"/>
      <c r="S12" s="72"/>
    </row>
    <row r="13" spans="1:19" ht="18" customHeight="1">
      <c r="A13" s="16">
        <v>8</v>
      </c>
      <c r="B13" s="17"/>
      <c r="C13" s="17"/>
      <c r="D13" s="21" t="s">
        <v>486</v>
      </c>
      <c r="E13" s="19" t="s">
        <v>247</v>
      </c>
      <c r="F13" s="19" t="s">
        <v>487</v>
      </c>
      <c r="G13" s="17"/>
      <c r="H13" s="20">
        <v>2000</v>
      </c>
      <c r="I13" s="56">
        <v>39.6</v>
      </c>
      <c r="J13" s="55"/>
      <c r="K13" s="52"/>
      <c r="L13" s="49">
        <v>2500</v>
      </c>
      <c r="M13" s="49">
        <f t="shared" si="0"/>
        <v>99000</v>
      </c>
      <c r="N13" s="57"/>
      <c r="O13" s="58"/>
      <c r="P13" s="50"/>
      <c r="Q13" s="70"/>
      <c r="R13" s="70"/>
      <c r="S13" s="72"/>
    </row>
    <row r="14" spans="1:19" ht="18" customHeight="1">
      <c r="A14" s="16">
        <v>9</v>
      </c>
      <c r="B14" s="17"/>
      <c r="C14" s="17"/>
      <c r="D14" s="21" t="s">
        <v>488</v>
      </c>
      <c r="E14" s="19" t="s">
        <v>247</v>
      </c>
      <c r="F14" s="19" t="s">
        <v>487</v>
      </c>
      <c r="G14" s="17"/>
      <c r="H14" s="20">
        <v>2000</v>
      </c>
      <c r="I14" s="56">
        <v>65.98</v>
      </c>
      <c r="J14" s="48"/>
      <c r="K14" s="49"/>
      <c r="L14" s="49">
        <v>2500</v>
      </c>
      <c r="M14" s="49">
        <f t="shared" si="0"/>
        <v>164950</v>
      </c>
      <c r="N14" s="49"/>
      <c r="O14" s="19"/>
      <c r="P14" s="59"/>
      <c r="Q14" s="70"/>
      <c r="R14" s="70"/>
      <c r="S14" s="72"/>
    </row>
    <row r="15" spans="1:19" ht="18" customHeight="1">
      <c r="A15" s="16">
        <v>10</v>
      </c>
      <c r="B15" s="17"/>
      <c r="C15" s="17"/>
      <c r="D15" s="21" t="s">
        <v>489</v>
      </c>
      <c r="E15" s="19" t="s">
        <v>247</v>
      </c>
      <c r="F15" s="19" t="s">
        <v>487</v>
      </c>
      <c r="G15" s="17"/>
      <c r="H15" s="22">
        <v>2000</v>
      </c>
      <c r="I15" s="56">
        <v>44.84</v>
      </c>
      <c r="J15" s="51"/>
      <c r="K15" s="51"/>
      <c r="L15" s="49">
        <v>2500</v>
      </c>
      <c r="M15" s="49">
        <f t="shared" si="0"/>
        <v>112100.00000000001</v>
      </c>
      <c r="N15" s="52"/>
      <c r="O15" s="53" t="s">
        <v>490</v>
      </c>
      <c r="P15" s="59"/>
      <c r="Q15" s="70"/>
      <c r="R15" s="70"/>
      <c r="S15" s="72"/>
    </row>
    <row r="16" spans="1:19" ht="18" customHeight="1">
      <c r="A16" s="16"/>
      <c r="B16" s="23"/>
      <c r="C16" s="24"/>
      <c r="D16" s="25"/>
      <c r="E16" s="26"/>
      <c r="F16" s="19"/>
      <c r="G16" s="17"/>
      <c r="H16" s="20"/>
      <c r="I16" s="60"/>
      <c r="J16" s="51"/>
      <c r="K16" s="49"/>
      <c r="L16" s="49"/>
      <c r="M16" s="49"/>
      <c r="N16" s="52"/>
      <c r="O16" s="54"/>
      <c r="P16" s="59"/>
      <c r="Q16" s="70"/>
      <c r="R16" s="70"/>
      <c r="S16" s="72"/>
    </row>
    <row r="17" spans="1:19" ht="18" customHeight="1">
      <c r="A17" s="16"/>
      <c r="B17" s="23"/>
      <c r="C17" s="24"/>
      <c r="D17" s="25"/>
      <c r="E17" s="26"/>
      <c r="F17" s="19"/>
      <c r="G17" s="17"/>
      <c r="H17" s="20"/>
      <c r="I17" s="60"/>
      <c r="J17" s="51"/>
      <c r="K17" s="51"/>
      <c r="L17" s="49"/>
      <c r="M17" s="49"/>
      <c r="N17" s="52"/>
      <c r="O17" s="54"/>
      <c r="P17" s="59"/>
      <c r="Q17" s="70"/>
      <c r="R17" s="70"/>
      <c r="S17" s="72"/>
    </row>
    <row r="18" spans="1:19" ht="18" customHeight="1">
      <c r="A18" s="16"/>
      <c r="B18" s="23"/>
      <c r="C18" s="24"/>
      <c r="D18" s="25"/>
      <c r="E18" s="26"/>
      <c r="F18" s="19"/>
      <c r="G18" s="17"/>
      <c r="H18" s="20"/>
      <c r="I18" s="60"/>
      <c r="J18" s="51"/>
      <c r="K18" s="51"/>
      <c r="L18" s="49"/>
      <c r="M18" s="49"/>
      <c r="N18" s="52"/>
      <c r="O18" s="54"/>
      <c r="P18" s="59"/>
      <c r="Q18" s="70"/>
      <c r="R18" s="73"/>
      <c r="S18" s="72"/>
    </row>
    <row r="19" spans="1:19" ht="18" customHeight="1">
      <c r="A19" s="16"/>
      <c r="B19" s="23"/>
      <c r="C19" s="24"/>
      <c r="D19" s="25"/>
      <c r="E19" s="26"/>
      <c r="F19" s="19"/>
      <c r="G19" s="17"/>
      <c r="H19" s="20"/>
      <c r="I19" s="61"/>
      <c r="J19" s="51"/>
      <c r="K19" s="51"/>
      <c r="L19" s="49"/>
      <c r="M19" s="49"/>
      <c r="N19" s="52"/>
      <c r="O19" s="54"/>
      <c r="P19" s="59"/>
      <c r="Q19" s="70"/>
      <c r="R19" s="70"/>
      <c r="S19" s="72"/>
    </row>
    <row r="20" spans="1:19" ht="21" customHeight="1">
      <c r="A20" s="16"/>
      <c r="B20" s="23"/>
      <c r="C20" s="24"/>
      <c r="D20" s="25"/>
      <c r="E20" s="26"/>
      <c r="F20" s="19"/>
      <c r="G20" s="17"/>
      <c r="H20" s="20"/>
      <c r="I20" s="60"/>
      <c r="J20" s="51"/>
      <c r="K20" s="51"/>
      <c r="L20" s="49"/>
      <c r="M20" s="49"/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306.78</v>
      </c>
      <c r="J21" s="63"/>
      <c r="K21" s="64"/>
      <c r="L21" s="65"/>
      <c r="M21" s="65">
        <f>SUM(M6:M20)</f>
        <v>907344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306.78</v>
      </c>
      <c r="J23" s="62"/>
      <c r="K23" s="65"/>
      <c r="L23" s="65"/>
      <c r="M23" s="65">
        <f>M21</f>
        <v>907344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2"/>
  <sheetViews>
    <sheetView workbookViewId="0" topLeftCell="A1">
      <selection activeCell="I13" sqref="I13"/>
    </sheetView>
  </sheetViews>
  <sheetFormatPr defaultColWidth="9.00390625" defaultRowHeight="16.5" customHeight="1"/>
  <cols>
    <col min="1" max="1" width="4.625" style="3" customWidth="1"/>
    <col min="2" max="2" width="31.00390625" style="4" customWidth="1"/>
    <col min="3" max="4" width="24.375" style="4" customWidth="1"/>
    <col min="5" max="5" width="29.125" style="4" customWidth="1"/>
    <col min="6" max="6" width="18.625" style="4" customWidth="1"/>
    <col min="7" max="16384" width="9.00390625" style="4" customWidth="1"/>
  </cols>
  <sheetData>
    <row r="1" s="1" customFormat="1" ht="24.75" customHeight="1">
      <c r="A1" s="6" t="s">
        <v>10</v>
      </c>
    </row>
    <row r="2" spans="1:6" s="106" customFormat="1" ht="15" customHeight="1">
      <c r="A2" s="7" t="str">
        <f>'基本情况'!A3</f>
        <v>评估基准日： 2022年05月07日</v>
      </c>
      <c r="B2" s="7"/>
      <c r="C2" s="7"/>
      <c r="D2" s="7"/>
      <c r="E2" s="7"/>
      <c r="F2" s="7"/>
    </row>
    <row r="3" spans="1:6" s="106" customFormat="1" ht="15" customHeight="1">
      <c r="A3" s="89"/>
      <c r="B3" s="89"/>
      <c r="C3" s="89"/>
      <c r="D3" s="89"/>
      <c r="E3" s="89"/>
      <c r="F3" s="108" t="s">
        <v>9</v>
      </c>
    </row>
    <row r="4" spans="1:6" s="106" customFormat="1" ht="15" customHeight="1">
      <c r="A4" s="8" t="str">
        <f>'基本情况'!A1</f>
        <v>委托人：黑龙江省农垦宝泉岭管理局局直街道办事处</v>
      </c>
      <c r="B4" s="9"/>
      <c r="C4" s="9"/>
      <c r="D4" s="9"/>
      <c r="E4" s="109" t="s">
        <v>173</v>
      </c>
      <c r="F4" s="109"/>
    </row>
    <row r="5" spans="1:6" s="110" customFormat="1" ht="15" customHeight="1">
      <c r="A5" s="90" t="s">
        <v>174</v>
      </c>
      <c r="B5" s="91"/>
      <c r="C5" s="41" t="s">
        <v>175</v>
      </c>
      <c r="D5" s="41" t="s">
        <v>176</v>
      </c>
      <c r="E5" s="41" t="s">
        <v>177</v>
      </c>
      <c r="F5" s="41" t="s">
        <v>178</v>
      </c>
    </row>
    <row r="6" spans="1:6" s="110" customFormat="1" ht="15" customHeight="1">
      <c r="A6" s="111"/>
      <c r="B6" s="112"/>
      <c r="C6" s="92" t="s">
        <v>179</v>
      </c>
      <c r="D6" s="92" t="s">
        <v>180</v>
      </c>
      <c r="E6" s="43"/>
      <c r="F6" s="92"/>
    </row>
    <row r="7" spans="1:6" s="106" customFormat="1" ht="15" customHeight="1">
      <c r="A7" s="33">
        <v>1</v>
      </c>
      <c r="B7" s="94" t="s">
        <v>181</v>
      </c>
      <c r="C7" s="113"/>
      <c r="D7" s="113"/>
      <c r="E7" s="113"/>
      <c r="F7" s="96"/>
    </row>
    <row r="8" spans="1:6" s="106" customFormat="1" ht="15" customHeight="1">
      <c r="A8" s="33">
        <v>2</v>
      </c>
      <c r="B8" s="94" t="s">
        <v>182</v>
      </c>
      <c r="C8" s="113"/>
      <c r="D8" s="114">
        <f>D9+D10+D11+D12+D13+D14+D15+D16+D17+D18+D19+D20+D21+D22+D23+D24+D25</f>
        <v>493.07965</v>
      </c>
      <c r="E8" s="114">
        <f>D8-C8</f>
        <v>493.07965</v>
      </c>
      <c r="F8" s="115"/>
    </row>
    <row r="9" spans="1:6" s="106" customFormat="1" ht="15" customHeight="1">
      <c r="A9" s="33">
        <v>3</v>
      </c>
      <c r="B9" s="94" t="s">
        <v>183</v>
      </c>
      <c r="C9" s="113"/>
      <c r="D9" s="114"/>
      <c r="E9" s="114"/>
      <c r="F9" s="115"/>
    </row>
    <row r="10" spans="1:6" s="106" customFormat="1" ht="15" customHeight="1">
      <c r="A10" s="33">
        <v>4</v>
      </c>
      <c r="B10" s="94" t="s">
        <v>184</v>
      </c>
      <c r="C10" s="113"/>
      <c r="D10" s="114"/>
      <c r="E10" s="114"/>
      <c r="F10" s="115"/>
    </row>
    <row r="11" spans="1:6" s="106" customFormat="1" ht="15" customHeight="1">
      <c r="A11" s="33">
        <v>5</v>
      </c>
      <c r="B11" s="94" t="s">
        <v>185</v>
      </c>
      <c r="C11" s="113"/>
      <c r="D11" s="114"/>
      <c r="E11" s="114"/>
      <c r="F11" s="115"/>
    </row>
    <row r="12" spans="1:6" s="106" customFormat="1" ht="15" customHeight="1">
      <c r="A12" s="33">
        <v>6</v>
      </c>
      <c r="B12" s="94" t="s">
        <v>186</v>
      </c>
      <c r="C12" s="113"/>
      <c r="D12" s="114"/>
      <c r="E12" s="114"/>
      <c r="F12" s="115"/>
    </row>
    <row r="13" spans="1:6" s="106" customFormat="1" ht="15" customHeight="1">
      <c r="A13" s="33">
        <v>7</v>
      </c>
      <c r="B13" s="94" t="s">
        <v>187</v>
      </c>
      <c r="C13" s="113"/>
      <c r="D13" s="114"/>
      <c r="E13" s="114"/>
      <c r="F13" s="115"/>
    </row>
    <row r="14" spans="1:6" s="106" customFormat="1" ht="15" customHeight="1">
      <c r="A14" s="33">
        <v>8</v>
      </c>
      <c r="B14" s="94" t="s">
        <v>188</v>
      </c>
      <c r="C14" s="113"/>
      <c r="D14" s="114">
        <f>'表4-6'!F21/10000</f>
        <v>493.07965</v>
      </c>
      <c r="E14" s="114">
        <f>D14-C14</f>
        <v>493.07965</v>
      </c>
      <c r="F14" s="115"/>
    </row>
    <row r="15" spans="1:6" s="106" customFormat="1" ht="15" customHeight="1">
      <c r="A15" s="33">
        <v>9</v>
      </c>
      <c r="B15" s="94" t="s">
        <v>189</v>
      </c>
      <c r="C15" s="113"/>
      <c r="D15" s="114"/>
      <c r="E15" s="114"/>
      <c r="F15" s="115"/>
    </row>
    <row r="16" spans="1:6" s="106" customFormat="1" ht="15" customHeight="1">
      <c r="A16" s="33">
        <v>10</v>
      </c>
      <c r="B16" s="94" t="s">
        <v>190</v>
      </c>
      <c r="C16" s="113"/>
      <c r="D16" s="114"/>
      <c r="E16" s="114"/>
      <c r="F16" s="115"/>
    </row>
    <row r="17" spans="1:6" s="106" customFormat="1" ht="15" customHeight="1">
      <c r="A17" s="33">
        <v>11</v>
      </c>
      <c r="B17" s="94" t="s">
        <v>191</v>
      </c>
      <c r="C17" s="113"/>
      <c r="D17" s="114"/>
      <c r="E17" s="114"/>
      <c r="F17" s="115"/>
    </row>
    <row r="18" spans="1:6" s="106" customFormat="1" ht="15" customHeight="1">
      <c r="A18" s="33">
        <v>12</v>
      </c>
      <c r="B18" s="94" t="s">
        <v>192</v>
      </c>
      <c r="C18" s="113"/>
      <c r="D18" s="114"/>
      <c r="E18" s="114"/>
      <c r="F18" s="115"/>
    </row>
    <row r="19" spans="1:6" s="106" customFormat="1" ht="15" customHeight="1">
      <c r="A19" s="33">
        <v>13</v>
      </c>
      <c r="B19" s="94" t="s">
        <v>193</v>
      </c>
      <c r="C19" s="113"/>
      <c r="D19" s="114"/>
      <c r="E19" s="114"/>
      <c r="F19" s="115"/>
    </row>
    <row r="20" spans="1:6" s="106" customFormat="1" ht="15" customHeight="1">
      <c r="A20" s="33">
        <v>14</v>
      </c>
      <c r="B20" s="94" t="s">
        <v>194</v>
      </c>
      <c r="C20" s="113"/>
      <c r="D20" s="114"/>
      <c r="E20" s="114"/>
      <c r="F20" s="115"/>
    </row>
    <row r="21" spans="1:6" s="106" customFormat="1" ht="15" customHeight="1">
      <c r="A21" s="33">
        <v>15</v>
      </c>
      <c r="B21" s="94" t="s">
        <v>195</v>
      </c>
      <c r="C21" s="113"/>
      <c r="D21" s="114"/>
      <c r="E21" s="114"/>
      <c r="F21" s="115"/>
    </row>
    <row r="22" spans="1:6" s="106" customFormat="1" ht="15" customHeight="1">
      <c r="A22" s="33">
        <v>16</v>
      </c>
      <c r="B22" s="94" t="s">
        <v>196</v>
      </c>
      <c r="C22" s="113"/>
      <c r="D22" s="114"/>
      <c r="E22" s="114"/>
      <c r="F22" s="115"/>
    </row>
    <row r="23" spans="1:6" s="106" customFormat="1" ht="15" customHeight="1">
      <c r="A23" s="33">
        <v>17</v>
      </c>
      <c r="B23" s="94" t="s">
        <v>197</v>
      </c>
      <c r="C23" s="113"/>
      <c r="D23" s="114"/>
      <c r="E23" s="114"/>
      <c r="F23" s="115"/>
    </row>
    <row r="24" spans="1:6" s="106" customFormat="1" ht="15" customHeight="1">
      <c r="A24" s="33">
        <v>18</v>
      </c>
      <c r="B24" s="94" t="s">
        <v>198</v>
      </c>
      <c r="C24" s="113"/>
      <c r="D24" s="114"/>
      <c r="E24" s="114"/>
      <c r="F24" s="115"/>
    </row>
    <row r="25" spans="1:6" s="106" customFormat="1" ht="15" customHeight="1">
      <c r="A25" s="33">
        <v>19</v>
      </c>
      <c r="B25" s="94" t="s">
        <v>199</v>
      </c>
      <c r="C25" s="113"/>
      <c r="D25" s="114"/>
      <c r="E25" s="114"/>
      <c r="F25" s="115"/>
    </row>
    <row r="26" spans="1:6" s="106" customFormat="1" ht="15" customHeight="1">
      <c r="A26" s="33">
        <v>20</v>
      </c>
      <c r="B26" s="94" t="s">
        <v>200</v>
      </c>
      <c r="C26" s="113"/>
      <c r="D26" s="114">
        <f>D7+D8</f>
        <v>493.07965</v>
      </c>
      <c r="E26" s="114">
        <f>D26-C26</f>
        <v>493.07965</v>
      </c>
      <c r="F26" s="115"/>
    </row>
    <row r="27" spans="1:6" s="106" customFormat="1" ht="15" customHeight="1">
      <c r="A27" s="33">
        <v>21</v>
      </c>
      <c r="B27" s="94" t="s">
        <v>201</v>
      </c>
      <c r="C27" s="113"/>
      <c r="D27" s="114"/>
      <c r="E27" s="114"/>
      <c r="F27" s="115"/>
    </row>
    <row r="28" spans="1:6" s="106" customFormat="1" ht="15" customHeight="1">
      <c r="A28" s="33">
        <v>22</v>
      </c>
      <c r="B28" s="94" t="s">
        <v>202</v>
      </c>
      <c r="C28" s="113"/>
      <c r="D28" s="114"/>
      <c r="E28" s="114"/>
      <c r="F28" s="115"/>
    </row>
    <row r="29" spans="1:6" s="106" customFormat="1" ht="15" customHeight="1">
      <c r="A29" s="33">
        <v>23</v>
      </c>
      <c r="B29" s="94" t="s">
        <v>203</v>
      </c>
      <c r="C29" s="113"/>
      <c r="D29" s="114"/>
      <c r="E29" s="114"/>
      <c r="F29" s="115"/>
    </row>
    <row r="30" spans="1:6" s="106" customFormat="1" ht="15" customHeight="1">
      <c r="A30" s="33">
        <v>24</v>
      </c>
      <c r="B30" s="94" t="s">
        <v>204</v>
      </c>
      <c r="C30" s="113"/>
      <c r="D30" s="114">
        <f>D26-D29</f>
        <v>493.07965</v>
      </c>
      <c r="E30" s="114">
        <f>D30-C30</f>
        <v>493.07965</v>
      </c>
      <c r="F30" s="115"/>
    </row>
    <row r="31" spans="1:4" s="106" customFormat="1" ht="15" customHeight="1">
      <c r="A31" s="7"/>
      <c r="B31" s="105"/>
      <c r="D31" s="105" t="s">
        <v>205</v>
      </c>
    </row>
    <row r="32" ht="16.5" customHeight="1">
      <c r="B32" s="50"/>
    </row>
  </sheetData>
  <sheetProtection/>
  <mergeCells count="4">
    <mergeCell ref="A1:F1"/>
    <mergeCell ref="A2:F2"/>
    <mergeCell ref="E4:F4"/>
    <mergeCell ref="A5:B6"/>
  </mergeCells>
  <printOptions horizontalCentered="1"/>
  <pageMargins left="0.2" right="0.2" top="0.71" bottom="0.31" header="1.26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6"/>
  <sheetViews>
    <sheetView workbookViewId="0" topLeftCell="A4">
      <selection activeCell="F22" sqref="F22:H22"/>
    </sheetView>
  </sheetViews>
  <sheetFormatPr defaultColWidth="9.00390625" defaultRowHeight="14.25"/>
  <cols>
    <col min="1" max="1" width="5.625" style="0" customWidth="1"/>
    <col min="2" max="2" width="29.00390625" style="0" customWidth="1"/>
    <col min="3" max="3" width="11.25390625" style="0" customWidth="1"/>
    <col min="4" max="5" width="10.875" style="0" customWidth="1"/>
    <col min="6" max="6" width="13.25390625" style="0" customWidth="1"/>
    <col min="7" max="7" width="13.50390625" style="0" customWidth="1"/>
    <col min="8" max="8" width="13.375" style="0" customWidth="1"/>
    <col min="9" max="10" width="9.125" style="0" customWidth="1"/>
  </cols>
  <sheetData>
    <row r="1" spans="1:10" ht="25.5">
      <c r="A1" s="6" t="s">
        <v>84</v>
      </c>
      <c r="B1" s="1"/>
      <c r="C1" s="1"/>
      <c r="D1" s="1"/>
      <c r="E1" s="1"/>
      <c r="F1" s="1"/>
      <c r="G1" s="1"/>
      <c r="H1" s="1"/>
      <c r="I1" s="1"/>
      <c r="J1" s="1"/>
    </row>
    <row r="2" spans="1:10" s="87" customFormat="1" ht="18.7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</row>
    <row r="3" spans="1:10" s="87" customFormat="1" ht="18.75" customHeight="1">
      <c r="A3" s="89"/>
      <c r="B3" s="89"/>
      <c r="C3" s="89" t="s">
        <v>206</v>
      </c>
      <c r="D3" s="89"/>
      <c r="E3" s="89"/>
      <c r="F3" s="89"/>
      <c r="G3" s="89"/>
      <c r="H3" s="89"/>
      <c r="I3" s="89"/>
      <c r="J3" s="108" t="s">
        <v>83</v>
      </c>
    </row>
    <row r="4" spans="1:10" s="87" customFormat="1" ht="18.75" customHeight="1">
      <c r="A4" s="8" t="str">
        <f>'基本情况'!A1</f>
        <v>委托人：黑龙江省农垦宝泉岭管理局局直街道办事处</v>
      </c>
      <c r="B4" s="9"/>
      <c r="C4" s="9"/>
      <c r="D4" s="9"/>
      <c r="E4" s="9"/>
      <c r="F4" s="9"/>
      <c r="G4" s="9"/>
      <c r="H4" s="9"/>
      <c r="I4" s="9"/>
      <c r="J4" s="109" t="s">
        <v>207</v>
      </c>
    </row>
    <row r="5" spans="1:10" s="87" customFormat="1" ht="18.75" customHeight="1">
      <c r="A5" s="43" t="s">
        <v>208</v>
      </c>
      <c r="B5" s="43" t="s">
        <v>209</v>
      </c>
      <c r="C5" s="43" t="s">
        <v>175</v>
      </c>
      <c r="D5" s="43"/>
      <c r="E5" s="90" t="s">
        <v>176</v>
      </c>
      <c r="F5" s="91"/>
      <c r="G5" s="43" t="s">
        <v>177</v>
      </c>
      <c r="H5" s="43"/>
      <c r="I5" s="90" t="s">
        <v>210</v>
      </c>
      <c r="J5" s="91"/>
    </row>
    <row r="6" spans="1:10" s="87" customFormat="1" ht="18.75" customHeight="1">
      <c r="A6" s="92"/>
      <c r="B6" s="92"/>
      <c r="C6" s="43" t="s">
        <v>211</v>
      </c>
      <c r="D6" s="43" t="s">
        <v>212</v>
      </c>
      <c r="E6" s="43" t="s">
        <v>211</v>
      </c>
      <c r="F6" s="43" t="s">
        <v>212</v>
      </c>
      <c r="G6" s="43" t="s">
        <v>211</v>
      </c>
      <c r="H6" s="43" t="s">
        <v>212</v>
      </c>
      <c r="I6" s="43" t="s">
        <v>211</v>
      </c>
      <c r="J6" s="43" t="s">
        <v>212</v>
      </c>
    </row>
    <row r="7" spans="1:10" s="87" customFormat="1" ht="18.75" customHeight="1">
      <c r="A7" s="93"/>
      <c r="B7" s="94" t="s">
        <v>213</v>
      </c>
      <c r="C7" s="95"/>
      <c r="D7" s="95"/>
      <c r="E7" s="95"/>
      <c r="F7" s="95">
        <f>F8</f>
        <v>4930796.5</v>
      </c>
      <c r="G7" s="96"/>
      <c r="H7" s="96">
        <f>F7-D7</f>
        <v>4930796.5</v>
      </c>
      <c r="I7" s="96"/>
      <c r="J7" s="96"/>
    </row>
    <row r="8" spans="1:10" s="87" customFormat="1" ht="18.75" customHeight="1">
      <c r="A8" s="97" t="s">
        <v>214</v>
      </c>
      <c r="B8" s="94" t="s">
        <v>215</v>
      </c>
      <c r="C8" s="95"/>
      <c r="D8" s="95"/>
      <c r="E8" s="95"/>
      <c r="F8" s="95">
        <f>'表4-6-1 (32)'!M23+'表4-6-1 (33)'!M23</f>
        <v>4930796.5</v>
      </c>
      <c r="G8" s="96"/>
      <c r="H8" s="96">
        <f>F8-D8</f>
        <v>4930796.5</v>
      </c>
      <c r="I8" s="96"/>
      <c r="J8" s="96"/>
    </row>
    <row r="9" spans="1:10" s="87" customFormat="1" ht="18.75" customHeight="1">
      <c r="A9" s="97" t="s">
        <v>216</v>
      </c>
      <c r="B9" s="94" t="s">
        <v>217</v>
      </c>
      <c r="C9" s="95"/>
      <c r="D9" s="95"/>
      <c r="E9" s="95"/>
      <c r="F9" s="95"/>
      <c r="G9" s="96"/>
      <c r="H9" s="96"/>
      <c r="I9" s="96"/>
      <c r="J9" s="96"/>
    </row>
    <row r="10" spans="1:10" s="87" customFormat="1" ht="18.75" customHeight="1">
      <c r="A10" s="97" t="s">
        <v>218</v>
      </c>
      <c r="B10" s="94" t="s">
        <v>219</v>
      </c>
      <c r="C10" s="95"/>
      <c r="D10" s="95"/>
      <c r="E10" s="95"/>
      <c r="F10" s="95"/>
      <c r="G10" s="96"/>
      <c r="H10" s="96"/>
      <c r="I10" s="96"/>
      <c r="J10" s="96"/>
    </row>
    <row r="11" spans="1:10" s="87" customFormat="1" ht="18.75" customHeight="1">
      <c r="A11" s="97"/>
      <c r="B11" s="94"/>
      <c r="C11" s="95"/>
      <c r="D11" s="95"/>
      <c r="E11" s="95"/>
      <c r="F11" s="95"/>
      <c r="G11" s="96"/>
      <c r="H11" s="96"/>
      <c r="I11" s="96"/>
      <c r="J11" s="96"/>
    </row>
    <row r="12" spans="1:10" s="87" customFormat="1" ht="18.75" customHeight="1">
      <c r="A12" s="97"/>
      <c r="B12" s="94" t="s">
        <v>220</v>
      </c>
      <c r="C12" s="95"/>
      <c r="D12" s="95"/>
      <c r="E12" s="95"/>
      <c r="F12" s="95"/>
      <c r="G12" s="96"/>
      <c r="H12" s="96"/>
      <c r="I12" s="96"/>
      <c r="J12" s="96"/>
    </row>
    <row r="13" spans="1:10" s="87" customFormat="1" ht="18.75" customHeight="1">
      <c r="A13" s="97" t="s">
        <v>221</v>
      </c>
      <c r="B13" s="94" t="s">
        <v>222</v>
      </c>
      <c r="C13" s="95"/>
      <c r="D13" s="95"/>
      <c r="E13" s="95"/>
      <c r="F13" s="95"/>
      <c r="G13" s="96"/>
      <c r="H13" s="96"/>
      <c r="I13" s="96"/>
      <c r="J13" s="96"/>
    </row>
    <row r="14" spans="1:10" s="87" customFormat="1" ht="18.75" customHeight="1">
      <c r="A14" s="97" t="s">
        <v>223</v>
      </c>
      <c r="B14" s="94" t="s">
        <v>224</v>
      </c>
      <c r="C14" s="95"/>
      <c r="D14" s="95"/>
      <c r="E14" s="95"/>
      <c r="F14" s="95"/>
      <c r="G14" s="96"/>
      <c r="H14" s="96"/>
      <c r="I14" s="96"/>
      <c r="J14" s="96"/>
    </row>
    <row r="15" spans="1:10" s="87" customFormat="1" ht="18.75" customHeight="1">
      <c r="A15" s="97" t="s">
        <v>225</v>
      </c>
      <c r="B15" s="94" t="s">
        <v>226</v>
      </c>
      <c r="C15" s="95"/>
      <c r="D15" s="95"/>
      <c r="E15" s="95"/>
      <c r="F15" s="95"/>
      <c r="G15" s="96"/>
      <c r="H15" s="96"/>
      <c r="I15" s="96"/>
      <c r="J15" s="96"/>
    </row>
    <row r="16" spans="1:10" s="87" customFormat="1" ht="18.75" customHeight="1">
      <c r="A16" s="33"/>
      <c r="B16" s="23"/>
      <c r="C16" s="95"/>
      <c r="D16" s="95"/>
      <c r="E16" s="95"/>
      <c r="F16" s="95"/>
      <c r="G16" s="96"/>
      <c r="H16" s="96"/>
      <c r="I16" s="96"/>
      <c r="J16" s="96"/>
    </row>
    <row r="17" spans="1:10" s="88" customFormat="1" ht="18.75" customHeight="1">
      <c r="A17" s="98" t="s">
        <v>227</v>
      </c>
      <c r="B17" s="99" t="s">
        <v>228</v>
      </c>
      <c r="C17" s="100"/>
      <c r="D17" s="100"/>
      <c r="E17" s="100"/>
      <c r="F17" s="100"/>
      <c r="G17" s="101"/>
      <c r="H17" s="101"/>
      <c r="I17" s="101"/>
      <c r="J17" s="101"/>
    </row>
    <row r="18" spans="1:10" s="87" customFormat="1" ht="18.75" customHeight="1">
      <c r="A18" s="102"/>
      <c r="B18" s="102"/>
      <c r="C18" s="95"/>
      <c r="D18" s="95"/>
      <c r="E18" s="95"/>
      <c r="F18" s="95"/>
      <c r="G18" s="96"/>
      <c r="H18" s="96"/>
      <c r="I18" s="96"/>
      <c r="J18" s="96"/>
    </row>
    <row r="19" spans="1:10" s="87" customFormat="1" ht="18.75" customHeight="1">
      <c r="A19" s="27" t="s">
        <v>229</v>
      </c>
      <c r="B19" s="29"/>
      <c r="C19" s="95"/>
      <c r="D19" s="95"/>
      <c r="E19" s="95"/>
      <c r="F19" s="95">
        <f>F7+F12+F17</f>
        <v>4930796.5</v>
      </c>
      <c r="G19" s="96"/>
      <c r="H19" s="96">
        <f>F19-D19</f>
        <v>4930796.5</v>
      </c>
      <c r="I19" s="96"/>
      <c r="J19" s="96"/>
    </row>
    <row r="20" spans="1:10" s="87" customFormat="1" ht="18.75" customHeight="1">
      <c r="A20" s="27" t="s">
        <v>230</v>
      </c>
      <c r="B20" s="29"/>
      <c r="C20" s="95"/>
      <c r="D20" s="95"/>
      <c r="E20" s="95"/>
      <c r="F20" s="95"/>
      <c r="G20" s="96"/>
      <c r="H20" s="96"/>
      <c r="I20" s="96"/>
      <c r="J20" s="96"/>
    </row>
    <row r="21" spans="1:10" s="87" customFormat="1" ht="18.75" customHeight="1">
      <c r="A21" s="103" t="s">
        <v>231</v>
      </c>
      <c r="B21" s="33"/>
      <c r="C21" s="104"/>
      <c r="D21" s="95"/>
      <c r="E21" s="95"/>
      <c r="F21" s="95">
        <f>F19-F20</f>
        <v>4930796.5</v>
      </c>
      <c r="G21" s="96"/>
      <c r="H21" s="96">
        <f>F21-D21</f>
        <v>4930796.5</v>
      </c>
      <c r="I21" s="96"/>
      <c r="J21" s="96"/>
    </row>
    <row r="22" spans="1:8" s="87" customFormat="1" ht="18.75" customHeight="1">
      <c r="A22" s="7"/>
      <c r="B22" s="105"/>
      <c r="C22" s="105"/>
      <c r="D22" s="106"/>
      <c r="E22" s="106"/>
      <c r="F22" s="37" t="s">
        <v>232</v>
      </c>
      <c r="G22" s="7"/>
      <c r="H22" s="7"/>
    </row>
    <row r="23" s="87" customFormat="1" ht="14.25"/>
    <row r="24" s="87" customFormat="1" ht="14.25"/>
    <row r="25" s="87" customFormat="1" ht="14.25"/>
    <row r="26" s="87" customFormat="1" ht="14.25"/>
    <row r="27" s="87" customFormat="1" ht="14.25"/>
    <row r="28" s="87" customFormat="1" ht="14.25"/>
    <row r="29" s="87" customFormat="1" ht="14.25"/>
    <row r="30" s="87" customFormat="1" ht="14.25"/>
    <row r="31" s="87" customFormat="1" ht="14.25">
      <c r="H31" s="107"/>
    </row>
    <row r="32" s="87" customFormat="1" ht="14.25">
      <c r="H32" s="107"/>
    </row>
    <row r="33" s="87" customFormat="1" ht="14.25">
      <c r="H33" s="107"/>
    </row>
    <row r="34" s="87" customFormat="1" ht="14.25">
      <c r="H34" s="107"/>
    </row>
    <row r="35" s="87" customFormat="1" ht="14.25">
      <c r="H35" s="107"/>
    </row>
    <row r="36" s="87" customFormat="1" ht="14.25">
      <c r="H36" s="107"/>
    </row>
    <row r="37" s="87" customFormat="1" ht="14.25"/>
    <row r="38" s="87" customFormat="1" ht="14.25"/>
    <row r="39" s="87" customFormat="1" ht="14.25"/>
    <row r="40" s="87" customFormat="1" ht="14.25"/>
    <row r="41" s="87" customFormat="1" ht="14.25"/>
    <row r="42" s="87" customFormat="1" ht="14.25"/>
    <row r="43" s="87" customFormat="1" ht="14.25"/>
    <row r="44" s="87" customFormat="1" ht="14.25"/>
    <row r="45" s="87" customFormat="1" ht="14.25"/>
    <row r="46" s="87" customFormat="1" ht="14.25"/>
    <row r="47" s="87" customFormat="1" ht="14.25"/>
    <row r="48" s="87" customFormat="1" ht="14.25"/>
    <row r="49" s="87" customFormat="1" ht="14.25"/>
    <row r="50" s="87" customFormat="1" ht="14.25"/>
    <row r="51" s="87" customFormat="1" ht="14.25"/>
    <row r="52" s="87" customFormat="1" ht="14.25"/>
    <row r="53" s="87" customFormat="1" ht="14.25"/>
    <row r="54" s="87" customFormat="1" ht="14.25"/>
    <row r="55" s="87" customFormat="1" ht="14.25"/>
    <row r="56" s="87" customFormat="1" ht="14.25"/>
    <row r="57" s="87" customFormat="1" ht="14.25"/>
    <row r="58" s="87" customFormat="1" ht="14.25"/>
    <row r="59" s="87" customFormat="1" ht="14.25"/>
    <row r="60" s="87" customFormat="1" ht="14.25"/>
    <row r="61" s="87" customFormat="1" ht="14.25"/>
    <row r="62" s="87" customFormat="1" ht="14.25"/>
    <row r="63" s="87" customFormat="1" ht="14.25"/>
    <row r="64" s="87" customFormat="1" ht="14.25"/>
    <row r="65" s="87" customFormat="1" ht="14.25"/>
    <row r="66" s="87" customFormat="1" ht="14.25"/>
    <row r="67" s="87" customFormat="1" ht="14.25"/>
    <row r="68" s="87" customFormat="1" ht="14.25"/>
    <row r="69" s="87" customFormat="1" ht="14.25"/>
    <row r="70" s="87" customFormat="1" ht="14.25"/>
    <row r="71" s="87" customFormat="1" ht="14.25"/>
    <row r="72" s="87" customFormat="1" ht="14.25"/>
    <row r="73" s="87" customFormat="1" ht="14.25"/>
    <row r="74" s="87" customFormat="1" ht="14.25"/>
    <row r="75" s="87" customFormat="1" ht="14.25"/>
    <row r="76" s="87" customFormat="1" ht="14.25"/>
    <row r="77" s="87" customFormat="1" ht="14.25"/>
    <row r="78" s="87" customFormat="1" ht="14.25"/>
    <row r="79" s="87" customFormat="1" ht="14.25"/>
    <row r="80" s="87" customFormat="1" ht="14.25"/>
    <row r="81" s="87" customFormat="1" ht="14.25"/>
    <row r="82" s="87" customFormat="1" ht="14.25"/>
    <row r="83" s="87" customFormat="1" ht="14.25"/>
    <row r="84" s="87" customFormat="1" ht="14.25"/>
    <row r="85" s="87" customFormat="1" ht="14.25"/>
    <row r="86" s="87" customFormat="1" ht="14.25"/>
    <row r="87" s="87" customFormat="1" ht="14.25"/>
    <row r="88" s="87" customFormat="1" ht="14.25"/>
    <row r="89" s="87" customFormat="1" ht="14.25"/>
    <row r="90" s="87" customFormat="1" ht="14.25"/>
    <row r="91" s="87" customFormat="1" ht="14.25"/>
    <row r="92" s="87" customFormat="1" ht="14.25"/>
    <row r="93" s="87" customFormat="1" ht="14.25"/>
    <row r="94" s="87" customFormat="1" ht="14.25"/>
    <row r="95" s="87" customFormat="1" ht="14.25"/>
    <row r="96" s="87" customFormat="1" ht="14.25"/>
    <row r="97" s="87" customFormat="1" ht="14.25"/>
    <row r="98" s="87" customFormat="1" ht="14.25"/>
    <row r="99" s="87" customFormat="1" ht="14.25"/>
    <row r="100" s="87" customFormat="1" ht="14.25"/>
    <row r="101" s="87" customFormat="1" ht="14.25"/>
    <row r="102" s="87" customFormat="1" ht="14.25"/>
    <row r="103" s="87" customFormat="1" ht="14.25"/>
    <row r="104" s="87" customFormat="1" ht="14.25"/>
    <row r="105" s="87" customFormat="1" ht="14.25"/>
    <row r="106" s="87" customFormat="1" ht="14.25"/>
    <row r="107" s="87" customFormat="1" ht="14.25"/>
    <row r="108" s="87" customFormat="1" ht="14.25"/>
    <row r="109" s="87" customFormat="1" ht="14.25"/>
    <row r="110" s="87" customFormat="1" ht="14.25"/>
    <row r="111" s="87" customFormat="1" ht="14.25"/>
    <row r="112" s="87" customFormat="1" ht="14.25"/>
    <row r="113" s="87" customFormat="1" ht="14.25"/>
    <row r="114" s="87" customFormat="1" ht="14.25"/>
    <row r="115" s="87" customFormat="1" ht="14.25"/>
    <row r="116" s="87" customFormat="1" ht="14.25"/>
    <row r="117" s="87" customFormat="1" ht="14.25"/>
    <row r="118" s="87" customFormat="1" ht="14.25"/>
    <row r="119" s="87" customFormat="1" ht="14.25"/>
    <row r="120" s="87" customFormat="1" ht="14.25"/>
    <row r="121" s="87" customFormat="1" ht="14.25"/>
    <row r="122" s="87" customFormat="1" ht="14.25"/>
    <row r="123" s="87" customFormat="1" ht="14.25"/>
    <row r="124" s="87" customFormat="1" ht="14.25"/>
    <row r="125" s="87" customFormat="1" ht="14.25"/>
  </sheetData>
  <sheetProtection/>
  <mergeCells count="12">
    <mergeCell ref="A1:J1"/>
    <mergeCell ref="A2:J2"/>
    <mergeCell ref="C5:D5"/>
    <mergeCell ref="E5:F5"/>
    <mergeCell ref="G5:H5"/>
    <mergeCell ref="I5:J5"/>
    <mergeCell ref="A19:B19"/>
    <mergeCell ref="A20:B20"/>
    <mergeCell ref="A21:B21"/>
    <mergeCell ref="F22:H22"/>
    <mergeCell ref="A5:A6"/>
    <mergeCell ref="B5:B6"/>
  </mergeCells>
  <printOptions/>
  <pageMargins left="0.66" right="0.4300000000000000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M27" sqref="M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1.62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9.75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8" s="2" customFormat="1" ht="18.75" customHeight="1">
      <c r="A6" s="82">
        <v>1</v>
      </c>
      <c r="B6" s="82"/>
      <c r="C6" s="24" t="s">
        <v>246</v>
      </c>
      <c r="D6" s="25"/>
      <c r="E6" s="26" t="s">
        <v>247</v>
      </c>
      <c r="F6" s="19" t="s">
        <v>248</v>
      </c>
      <c r="G6" s="17"/>
      <c r="H6" s="20"/>
      <c r="I6" s="61">
        <v>5.71</v>
      </c>
      <c r="J6" s="43"/>
      <c r="K6" s="43"/>
      <c r="L6" s="83">
        <v>1650</v>
      </c>
      <c r="M6" s="84">
        <f>L6*I6</f>
        <v>9421.5</v>
      </c>
      <c r="N6" s="85"/>
      <c r="O6" s="86"/>
      <c r="Q6" s="69"/>
      <c r="R6" s="69"/>
    </row>
    <row r="7" spans="1:18" s="2" customFormat="1" ht="18.75" customHeight="1">
      <c r="A7" s="82">
        <v>2</v>
      </c>
      <c r="B7" s="82"/>
      <c r="C7" s="24" t="s">
        <v>249</v>
      </c>
      <c r="D7" s="25"/>
      <c r="E7" s="26" t="s">
        <v>247</v>
      </c>
      <c r="F7" s="19" t="s">
        <v>248</v>
      </c>
      <c r="G7" s="17"/>
      <c r="H7" s="20"/>
      <c r="I7" s="61">
        <v>5.71</v>
      </c>
      <c r="J7" s="43"/>
      <c r="K7" s="43"/>
      <c r="L7" s="83">
        <v>1650</v>
      </c>
      <c r="M7" s="84">
        <f aca="true" t="shared" si="0" ref="M7:M20">L7*I7</f>
        <v>9421.5</v>
      </c>
      <c r="N7" s="85"/>
      <c r="O7" s="86"/>
      <c r="Q7" s="69"/>
      <c r="R7" s="69"/>
    </row>
    <row r="8" spans="1:19" ht="18.75" customHeight="1">
      <c r="A8" s="82">
        <v>3</v>
      </c>
      <c r="B8" s="74"/>
      <c r="C8" s="24" t="s">
        <v>250</v>
      </c>
      <c r="D8" s="25"/>
      <c r="E8" s="26" t="s">
        <v>247</v>
      </c>
      <c r="F8" s="19" t="s">
        <v>248</v>
      </c>
      <c r="G8" s="17"/>
      <c r="H8" s="76"/>
      <c r="I8" s="61">
        <v>5.71</v>
      </c>
      <c r="J8" s="48"/>
      <c r="K8" s="49"/>
      <c r="L8" s="83">
        <v>1650</v>
      </c>
      <c r="M8" s="84">
        <f t="shared" si="0"/>
        <v>9421.5</v>
      </c>
      <c r="N8" s="49"/>
      <c r="O8" s="19"/>
      <c r="P8" s="50"/>
      <c r="Q8" s="70"/>
      <c r="R8" s="70"/>
      <c r="S8" s="71"/>
    </row>
    <row r="9" spans="1:19" ht="18.75" customHeight="1">
      <c r="A9" s="82">
        <v>4</v>
      </c>
      <c r="B9" s="77"/>
      <c r="C9" s="24" t="s">
        <v>251</v>
      </c>
      <c r="D9" s="25"/>
      <c r="E9" s="26" t="s">
        <v>247</v>
      </c>
      <c r="F9" s="19" t="s">
        <v>248</v>
      </c>
      <c r="G9" s="17"/>
      <c r="H9" s="20"/>
      <c r="I9" s="61">
        <v>5.71</v>
      </c>
      <c r="J9" s="51"/>
      <c r="K9" s="51"/>
      <c r="L9" s="83">
        <v>1650</v>
      </c>
      <c r="M9" s="84">
        <f t="shared" si="0"/>
        <v>9421.5</v>
      </c>
      <c r="N9" s="52"/>
      <c r="O9" s="53"/>
      <c r="P9" s="50"/>
      <c r="Q9" s="70"/>
      <c r="R9" s="70"/>
      <c r="S9" s="71"/>
    </row>
    <row r="10" spans="1:19" ht="18.75" customHeight="1">
      <c r="A10" s="82">
        <v>5</v>
      </c>
      <c r="B10" s="74"/>
      <c r="C10" s="24" t="s">
        <v>252</v>
      </c>
      <c r="D10" s="25"/>
      <c r="E10" s="26" t="s">
        <v>247</v>
      </c>
      <c r="F10" s="19" t="s">
        <v>248</v>
      </c>
      <c r="G10" s="17"/>
      <c r="H10" s="76"/>
      <c r="I10" s="61">
        <v>5.5</v>
      </c>
      <c r="J10" s="51"/>
      <c r="K10" s="49"/>
      <c r="L10" s="83">
        <v>1650</v>
      </c>
      <c r="M10" s="84">
        <f t="shared" si="0"/>
        <v>9075</v>
      </c>
      <c r="N10" s="52"/>
      <c r="O10" s="54"/>
      <c r="P10" s="50"/>
      <c r="Q10" s="70"/>
      <c r="R10" s="70"/>
      <c r="S10" s="71"/>
    </row>
    <row r="11" spans="1:19" ht="18.75" customHeight="1">
      <c r="A11" s="82">
        <v>6</v>
      </c>
      <c r="B11" s="23"/>
      <c r="C11" s="24" t="s">
        <v>253</v>
      </c>
      <c r="D11" s="25"/>
      <c r="E11" s="26" t="s">
        <v>247</v>
      </c>
      <c r="F11" s="19" t="s">
        <v>248</v>
      </c>
      <c r="G11" s="17"/>
      <c r="H11" s="20"/>
      <c r="I11" s="61">
        <v>5.5</v>
      </c>
      <c r="J11" s="51"/>
      <c r="K11" s="51"/>
      <c r="L11" s="83">
        <v>1650</v>
      </c>
      <c r="M11" s="84">
        <f t="shared" si="0"/>
        <v>9075</v>
      </c>
      <c r="N11" s="52"/>
      <c r="O11" s="54"/>
      <c r="P11" s="50"/>
      <c r="Q11" s="70"/>
      <c r="R11" s="70"/>
      <c r="S11" s="72"/>
    </row>
    <row r="12" spans="1:19" ht="18.75" customHeight="1">
      <c r="A12" s="82">
        <v>7</v>
      </c>
      <c r="B12" s="23"/>
      <c r="C12" s="24" t="s">
        <v>254</v>
      </c>
      <c r="D12" s="25"/>
      <c r="E12" s="26" t="s">
        <v>247</v>
      </c>
      <c r="F12" s="19" t="s">
        <v>248</v>
      </c>
      <c r="G12" s="17"/>
      <c r="H12" s="20"/>
      <c r="I12" s="61">
        <v>5.71</v>
      </c>
      <c r="J12" s="51"/>
      <c r="K12" s="51"/>
      <c r="L12" s="83">
        <v>1650</v>
      </c>
      <c r="M12" s="84">
        <f t="shared" si="0"/>
        <v>9421.5</v>
      </c>
      <c r="N12" s="52"/>
      <c r="O12" s="54"/>
      <c r="P12" s="50"/>
      <c r="Q12" s="70"/>
      <c r="R12" s="70"/>
      <c r="S12" s="72"/>
    </row>
    <row r="13" spans="1:19" ht="18.75" customHeight="1">
      <c r="A13" s="82">
        <v>8</v>
      </c>
      <c r="B13" s="23"/>
      <c r="C13" s="24" t="s">
        <v>255</v>
      </c>
      <c r="D13" s="25"/>
      <c r="E13" s="26" t="s">
        <v>247</v>
      </c>
      <c r="F13" s="19" t="s">
        <v>248</v>
      </c>
      <c r="G13" s="17"/>
      <c r="H13" s="20"/>
      <c r="I13" s="61">
        <v>5.71</v>
      </c>
      <c r="J13" s="51"/>
      <c r="K13" s="51"/>
      <c r="L13" s="83">
        <v>1650</v>
      </c>
      <c r="M13" s="84">
        <f t="shared" si="0"/>
        <v>9421.5</v>
      </c>
      <c r="N13" s="52"/>
      <c r="O13" s="54"/>
      <c r="P13" s="50"/>
      <c r="Q13" s="70"/>
      <c r="R13" s="70"/>
      <c r="S13" s="72"/>
    </row>
    <row r="14" spans="1:19" ht="18.75" customHeight="1">
      <c r="A14" s="82">
        <v>9</v>
      </c>
      <c r="B14" s="23"/>
      <c r="C14" s="24" t="s">
        <v>256</v>
      </c>
      <c r="D14" s="25"/>
      <c r="E14" s="26" t="s">
        <v>247</v>
      </c>
      <c r="F14" s="19" t="s">
        <v>248</v>
      </c>
      <c r="G14" s="17"/>
      <c r="H14" s="20"/>
      <c r="I14" s="61">
        <v>5.71</v>
      </c>
      <c r="J14" s="51"/>
      <c r="K14" s="51"/>
      <c r="L14" s="83">
        <v>1650</v>
      </c>
      <c r="M14" s="84">
        <f t="shared" si="0"/>
        <v>9421.5</v>
      </c>
      <c r="N14" s="52"/>
      <c r="O14" s="54"/>
      <c r="P14" s="50"/>
      <c r="Q14" s="70"/>
      <c r="R14" s="73"/>
      <c r="S14" s="72"/>
    </row>
    <row r="15" spans="1:19" ht="18.75" customHeight="1">
      <c r="A15" s="82">
        <v>10</v>
      </c>
      <c r="B15" s="23"/>
      <c r="C15" s="24" t="s">
        <v>257</v>
      </c>
      <c r="D15" s="78"/>
      <c r="E15" s="26" t="s">
        <v>247</v>
      </c>
      <c r="F15" s="19" t="s">
        <v>248</v>
      </c>
      <c r="G15" s="17"/>
      <c r="H15" s="22"/>
      <c r="I15" s="61">
        <v>5.5</v>
      </c>
      <c r="J15" s="55"/>
      <c r="K15" s="52"/>
      <c r="L15" s="83">
        <v>1650</v>
      </c>
      <c r="M15" s="84">
        <f t="shared" si="0"/>
        <v>9075</v>
      </c>
      <c r="N15" s="57"/>
      <c r="O15" s="58"/>
      <c r="P15" s="50"/>
      <c r="Q15" s="70"/>
      <c r="R15" s="70"/>
      <c r="S15" s="72"/>
    </row>
    <row r="16" spans="1:19" ht="18.75" customHeight="1">
      <c r="A16" s="82">
        <v>11</v>
      </c>
      <c r="B16" s="23"/>
      <c r="C16" s="24" t="s">
        <v>258</v>
      </c>
      <c r="D16" s="25"/>
      <c r="E16" s="26" t="s">
        <v>247</v>
      </c>
      <c r="F16" s="19" t="s">
        <v>248</v>
      </c>
      <c r="G16" s="17"/>
      <c r="H16" s="20"/>
      <c r="I16" s="60">
        <v>5.71</v>
      </c>
      <c r="J16" s="48"/>
      <c r="K16" s="49"/>
      <c r="L16" s="83">
        <v>1650</v>
      </c>
      <c r="M16" s="84">
        <f t="shared" si="0"/>
        <v>9421.5</v>
      </c>
      <c r="N16" s="49"/>
      <c r="O16" s="19"/>
      <c r="P16" s="59"/>
      <c r="Q16" s="70"/>
      <c r="R16" s="70"/>
      <c r="S16" s="72"/>
    </row>
    <row r="17" spans="1:19" ht="18.75" customHeight="1">
      <c r="A17" s="82">
        <v>12</v>
      </c>
      <c r="B17" s="23"/>
      <c r="C17" s="24" t="s">
        <v>259</v>
      </c>
      <c r="D17" s="25"/>
      <c r="E17" s="26" t="s">
        <v>247</v>
      </c>
      <c r="F17" s="19" t="s">
        <v>248</v>
      </c>
      <c r="G17" s="17"/>
      <c r="H17" s="20"/>
      <c r="I17" s="60">
        <v>5.71</v>
      </c>
      <c r="J17" s="51"/>
      <c r="K17" s="51"/>
      <c r="L17" s="83">
        <v>1650</v>
      </c>
      <c r="M17" s="84">
        <f t="shared" si="0"/>
        <v>9421.5</v>
      </c>
      <c r="N17" s="52"/>
      <c r="O17" s="53"/>
      <c r="P17" s="59"/>
      <c r="Q17" s="70"/>
      <c r="R17" s="70"/>
      <c r="S17" s="72"/>
    </row>
    <row r="18" spans="1:19" ht="18.75" customHeight="1">
      <c r="A18" s="82">
        <v>13</v>
      </c>
      <c r="B18" s="23"/>
      <c r="C18" s="24" t="s">
        <v>260</v>
      </c>
      <c r="D18" s="25"/>
      <c r="E18" s="26" t="s">
        <v>247</v>
      </c>
      <c r="F18" s="19" t="s">
        <v>248</v>
      </c>
      <c r="G18" s="17"/>
      <c r="H18" s="20"/>
      <c r="I18" s="60">
        <v>5.71</v>
      </c>
      <c r="J18" s="51"/>
      <c r="K18" s="49"/>
      <c r="L18" s="83">
        <v>1650</v>
      </c>
      <c r="M18" s="84">
        <f t="shared" si="0"/>
        <v>9421.5</v>
      </c>
      <c r="N18" s="52"/>
      <c r="O18" s="54"/>
      <c r="P18" s="59"/>
      <c r="Q18" s="70"/>
      <c r="R18" s="70"/>
      <c r="S18" s="72"/>
    </row>
    <row r="19" spans="1:19" ht="18.75" customHeight="1">
      <c r="A19" s="82">
        <v>14</v>
      </c>
      <c r="B19" s="23"/>
      <c r="C19" s="24" t="s">
        <v>261</v>
      </c>
      <c r="D19" s="25"/>
      <c r="E19" s="26" t="s">
        <v>247</v>
      </c>
      <c r="F19" s="19" t="s">
        <v>248</v>
      </c>
      <c r="G19" s="17"/>
      <c r="H19" s="20"/>
      <c r="I19" s="60">
        <v>5.71</v>
      </c>
      <c r="J19" s="51"/>
      <c r="K19" s="51"/>
      <c r="L19" s="83">
        <v>1650</v>
      </c>
      <c r="M19" s="84">
        <f t="shared" si="0"/>
        <v>9421.5</v>
      </c>
      <c r="N19" s="52"/>
      <c r="O19" s="54"/>
      <c r="P19" s="59"/>
      <c r="Q19" s="70"/>
      <c r="R19" s="70"/>
      <c r="S19" s="72"/>
    </row>
    <row r="20" spans="1:19" ht="18.75" customHeight="1">
      <c r="A20" s="82">
        <v>15</v>
      </c>
      <c r="B20" s="23"/>
      <c r="C20" s="24" t="s">
        <v>262</v>
      </c>
      <c r="D20" s="25"/>
      <c r="E20" s="26" t="s">
        <v>247</v>
      </c>
      <c r="F20" s="19" t="s">
        <v>248</v>
      </c>
      <c r="G20" s="17"/>
      <c r="H20" s="20"/>
      <c r="I20" s="61">
        <v>5.5</v>
      </c>
      <c r="J20" s="51"/>
      <c r="K20" s="51"/>
      <c r="L20" s="83">
        <v>1650</v>
      </c>
      <c r="M20" s="84">
        <f t="shared" si="0"/>
        <v>9075</v>
      </c>
      <c r="N20" s="52"/>
      <c r="O20" s="54"/>
      <c r="P20" s="59"/>
      <c r="Q20" s="70"/>
      <c r="R20" s="73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84.80999999999999</v>
      </c>
      <c r="J21" s="63"/>
      <c r="K21" s="64"/>
      <c r="L21" s="65"/>
      <c r="M21" s="65">
        <f>SUM(M6:M20)</f>
        <v>139936.5</v>
      </c>
      <c r="N21" s="57"/>
      <c r="O21" s="58"/>
      <c r="Q21" s="71"/>
      <c r="R21" s="72"/>
      <c r="S21" s="72"/>
    </row>
    <row r="22" spans="1:15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84.80999999999999</v>
      </c>
      <c r="J23" s="62"/>
      <c r="K23" s="65"/>
      <c r="L23" s="65"/>
      <c r="M23" s="65">
        <f>M21</f>
        <v>139936.5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8" sqref="K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16</v>
      </c>
      <c r="B6" s="23"/>
      <c r="C6" s="24" t="s">
        <v>266</v>
      </c>
      <c r="D6" s="25"/>
      <c r="E6" s="26" t="s">
        <v>247</v>
      </c>
      <c r="F6" s="19" t="s">
        <v>248</v>
      </c>
      <c r="G6" s="17"/>
      <c r="H6" s="20"/>
      <c r="I6" s="61">
        <v>5.5</v>
      </c>
      <c r="J6" s="48"/>
      <c r="K6" s="49"/>
      <c r="L6" s="49">
        <v>1650</v>
      </c>
      <c r="M6" s="49">
        <f>L6*I6</f>
        <v>9075</v>
      </c>
      <c r="N6" s="49"/>
      <c r="O6" s="19"/>
      <c r="P6" s="50"/>
      <c r="Q6" s="70"/>
      <c r="R6" s="70"/>
      <c r="S6" s="71"/>
    </row>
    <row r="7" spans="1:19" ht="18" customHeight="1">
      <c r="A7" s="16">
        <v>17</v>
      </c>
      <c r="B7" s="23"/>
      <c r="C7" s="24" t="s">
        <v>267</v>
      </c>
      <c r="D7" s="25"/>
      <c r="E7" s="26" t="s">
        <v>247</v>
      </c>
      <c r="F7" s="19" t="s">
        <v>248</v>
      </c>
      <c r="G7" s="17"/>
      <c r="H7" s="20"/>
      <c r="I7" s="60">
        <v>5.71</v>
      </c>
      <c r="J7" s="51"/>
      <c r="K7" s="51"/>
      <c r="L7" s="49">
        <v>1650</v>
      </c>
      <c r="M7" s="49">
        <f aca="true" t="shared" si="0" ref="M7:M20">L7*I7</f>
        <v>9421.5</v>
      </c>
      <c r="N7" s="52"/>
      <c r="O7" s="53"/>
      <c r="P7" s="50"/>
      <c r="Q7" s="70"/>
      <c r="R7" s="70"/>
      <c r="S7" s="71"/>
    </row>
    <row r="8" spans="1:19" ht="18" customHeight="1">
      <c r="A8" s="16">
        <v>18</v>
      </c>
      <c r="B8" s="74"/>
      <c r="C8" s="24" t="s">
        <v>268</v>
      </c>
      <c r="D8" s="25"/>
      <c r="E8" s="26" t="s">
        <v>247</v>
      </c>
      <c r="F8" s="19" t="s">
        <v>248</v>
      </c>
      <c r="G8" s="17"/>
      <c r="H8" s="76"/>
      <c r="I8" s="60">
        <v>5.71</v>
      </c>
      <c r="J8" s="51"/>
      <c r="K8" s="49"/>
      <c r="L8" s="49">
        <v>1650</v>
      </c>
      <c r="M8" s="49">
        <f t="shared" si="0"/>
        <v>9421.5</v>
      </c>
      <c r="N8" s="52"/>
      <c r="O8" s="54"/>
      <c r="P8" s="50"/>
      <c r="Q8" s="70"/>
      <c r="R8" s="70"/>
      <c r="S8" s="71"/>
    </row>
    <row r="9" spans="1:19" ht="18" customHeight="1">
      <c r="A9" s="16">
        <v>19</v>
      </c>
      <c r="B9" s="77"/>
      <c r="C9" s="24" t="s">
        <v>269</v>
      </c>
      <c r="D9" s="25"/>
      <c r="E9" s="26" t="s">
        <v>247</v>
      </c>
      <c r="F9" s="19" t="s">
        <v>248</v>
      </c>
      <c r="G9" s="17"/>
      <c r="H9" s="20"/>
      <c r="I9" s="60">
        <v>5.71</v>
      </c>
      <c r="J9" s="51"/>
      <c r="K9" s="51"/>
      <c r="L9" s="49">
        <v>1650</v>
      </c>
      <c r="M9" s="49">
        <f t="shared" si="0"/>
        <v>9421.5</v>
      </c>
      <c r="N9" s="52"/>
      <c r="O9" s="54"/>
      <c r="P9" s="50"/>
      <c r="Q9" s="70"/>
      <c r="R9" s="70"/>
      <c r="S9" s="72"/>
    </row>
    <row r="10" spans="1:19" ht="18" customHeight="1">
      <c r="A10" s="16">
        <v>20</v>
      </c>
      <c r="B10" s="74"/>
      <c r="C10" s="24" t="s">
        <v>270</v>
      </c>
      <c r="D10" s="25"/>
      <c r="E10" s="26" t="s">
        <v>247</v>
      </c>
      <c r="F10" s="19" t="s">
        <v>248</v>
      </c>
      <c r="G10" s="17"/>
      <c r="H10" s="76"/>
      <c r="I10" s="61">
        <v>5.5</v>
      </c>
      <c r="J10" s="51"/>
      <c r="K10" s="51"/>
      <c r="L10" s="49">
        <v>1650</v>
      </c>
      <c r="M10" s="49">
        <f t="shared" si="0"/>
        <v>9075</v>
      </c>
      <c r="N10" s="52"/>
      <c r="O10" s="54"/>
      <c r="P10" s="50"/>
      <c r="Q10" s="70"/>
      <c r="R10" s="70"/>
      <c r="S10" s="72"/>
    </row>
    <row r="11" spans="1:19" ht="18" customHeight="1">
      <c r="A11" s="16">
        <v>21</v>
      </c>
      <c r="B11" s="23"/>
      <c r="C11" s="24" t="s">
        <v>271</v>
      </c>
      <c r="D11" s="25"/>
      <c r="E11" s="26" t="s">
        <v>247</v>
      </c>
      <c r="F11" s="19" t="s">
        <v>248</v>
      </c>
      <c r="G11" s="17"/>
      <c r="H11" s="20"/>
      <c r="I11" s="60">
        <v>5.71</v>
      </c>
      <c r="J11" s="51"/>
      <c r="K11" s="51"/>
      <c r="L11" s="49">
        <v>1650</v>
      </c>
      <c r="M11" s="49">
        <f t="shared" si="0"/>
        <v>9421.5</v>
      </c>
      <c r="N11" s="52"/>
      <c r="O11" s="54"/>
      <c r="P11" s="50"/>
      <c r="Q11" s="70"/>
      <c r="R11" s="70"/>
      <c r="S11" s="72"/>
    </row>
    <row r="12" spans="1:19" ht="18" customHeight="1">
      <c r="A12" s="16">
        <v>22</v>
      </c>
      <c r="B12" s="23"/>
      <c r="C12" s="24" t="s">
        <v>272</v>
      </c>
      <c r="D12" s="25"/>
      <c r="E12" s="26" t="s">
        <v>247</v>
      </c>
      <c r="F12" s="19" t="s">
        <v>248</v>
      </c>
      <c r="G12" s="17"/>
      <c r="H12" s="20"/>
      <c r="I12" s="60">
        <v>5.51</v>
      </c>
      <c r="J12" s="51"/>
      <c r="K12" s="51"/>
      <c r="L12" s="49">
        <v>1650</v>
      </c>
      <c r="M12" s="49">
        <f t="shared" si="0"/>
        <v>9091.5</v>
      </c>
      <c r="N12" s="52"/>
      <c r="O12" s="54"/>
      <c r="P12" s="50"/>
      <c r="Q12" s="70"/>
      <c r="R12" s="73"/>
      <c r="S12" s="72"/>
    </row>
    <row r="13" spans="1:19" ht="18" customHeight="1">
      <c r="A13" s="16">
        <v>23</v>
      </c>
      <c r="B13" s="23"/>
      <c r="C13" s="24" t="s">
        <v>273</v>
      </c>
      <c r="D13" s="25"/>
      <c r="E13" s="26" t="s">
        <v>247</v>
      </c>
      <c r="F13" s="19" t="s">
        <v>248</v>
      </c>
      <c r="G13" s="17"/>
      <c r="H13" s="20"/>
      <c r="I13" s="60">
        <v>5.71</v>
      </c>
      <c r="J13" s="55"/>
      <c r="K13" s="52"/>
      <c r="L13" s="49">
        <v>1650</v>
      </c>
      <c r="M13" s="49">
        <f t="shared" si="0"/>
        <v>9421.5</v>
      </c>
      <c r="N13" s="57"/>
      <c r="O13" s="58"/>
      <c r="P13" s="50"/>
      <c r="Q13" s="70"/>
      <c r="R13" s="70"/>
      <c r="S13" s="72"/>
    </row>
    <row r="14" spans="1:19" ht="18" customHeight="1">
      <c r="A14" s="16">
        <v>24</v>
      </c>
      <c r="B14" s="23"/>
      <c r="C14" s="24" t="s">
        <v>274</v>
      </c>
      <c r="D14" s="25"/>
      <c r="E14" s="26" t="s">
        <v>247</v>
      </c>
      <c r="F14" s="19" t="s">
        <v>248</v>
      </c>
      <c r="G14" s="17"/>
      <c r="H14" s="20"/>
      <c r="I14" s="60">
        <v>5.71</v>
      </c>
      <c r="J14" s="48"/>
      <c r="K14" s="49"/>
      <c r="L14" s="49">
        <v>1650</v>
      </c>
      <c r="M14" s="49">
        <f t="shared" si="0"/>
        <v>9421.5</v>
      </c>
      <c r="N14" s="49"/>
      <c r="O14" s="19"/>
      <c r="P14" s="59"/>
      <c r="Q14" s="70"/>
      <c r="R14" s="70"/>
      <c r="S14" s="72"/>
    </row>
    <row r="15" spans="1:19" ht="18" customHeight="1">
      <c r="A15" s="16">
        <v>25</v>
      </c>
      <c r="B15" s="23"/>
      <c r="C15" s="24" t="s">
        <v>275</v>
      </c>
      <c r="D15" s="78"/>
      <c r="E15" s="26" t="s">
        <v>247</v>
      </c>
      <c r="F15" s="19" t="s">
        <v>248</v>
      </c>
      <c r="G15" s="17"/>
      <c r="H15" s="22"/>
      <c r="I15" s="60">
        <v>5.71</v>
      </c>
      <c r="J15" s="51"/>
      <c r="K15" s="51"/>
      <c r="L15" s="49">
        <v>1650</v>
      </c>
      <c r="M15" s="49">
        <f t="shared" si="0"/>
        <v>9421.5</v>
      </c>
      <c r="N15" s="52"/>
      <c r="O15" s="53"/>
      <c r="P15" s="59"/>
      <c r="Q15" s="70"/>
      <c r="R15" s="70"/>
      <c r="S15" s="72"/>
    </row>
    <row r="16" spans="1:19" ht="18" customHeight="1">
      <c r="A16" s="16">
        <v>26</v>
      </c>
      <c r="B16" s="23"/>
      <c r="C16" s="24" t="s">
        <v>276</v>
      </c>
      <c r="D16" s="25"/>
      <c r="E16" s="26" t="s">
        <v>247</v>
      </c>
      <c r="F16" s="19" t="s">
        <v>248</v>
      </c>
      <c r="G16" s="17"/>
      <c r="H16" s="20"/>
      <c r="I16" s="60">
        <v>5.71</v>
      </c>
      <c r="J16" s="51"/>
      <c r="K16" s="49"/>
      <c r="L16" s="49">
        <v>1650</v>
      </c>
      <c r="M16" s="49">
        <f t="shared" si="0"/>
        <v>9421.5</v>
      </c>
      <c r="N16" s="52"/>
      <c r="O16" s="54"/>
      <c r="P16" s="59"/>
      <c r="Q16" s="70"/>
      <c r="R16" s="70"/>
      <c r="S16" s="72"/>
    </row>
    <row r="17" spans="1:19" ht="18" customHeight="1">
      <c r="A17" s="16">
        <v>27</v>
      </c>
      <c r="B17" s="23"/>
      <c r="C17" s="24" t="s">
        <v>277</v>
      </c>
      <c r="D17" s="25"/>
      <c r="E17" s="26" t="s">
        <v>247</v>
      </c>
      <c r="F17" s="19" t="s">
        <v>248</v>
      </c>
      <c r="G17" s="17"/>
      <c r="H17" s="20"/>
      <c r="I17" s="60">
        <v>5.71</v>
      </c>
      <c r="J17" s="51"/>
      <c r="K17" s="51"/>
      <c r="L17" s="49">
        <v>1650</v>
      </c>
      <c r="M17" s="49">
        <f t="shared" si="0"/>
        <v>9421.5</v>
      </c>
      <c r="N17" s="52"/>
      <c r="O17" s="54"/>
      <c r="P17" s="59"/>
      <c r="Q17" s="70"/>
      <c r="R17" s="70"/>
      <c r="S17" s="72"/>
    </row>
    <row r="18" spans="1:19" ht="18" customHeight="1">
      <c r="A18" s="16">
        <v>28</v>
      </c>
      <c r="B18" s="23"/>
      <c r="C18" s="24" t="s">
        <v>278</v>
      </c>
      <c r="D18" s="25"/>
      <c r="E18" s="26" t="s">
        <v>247</v>
      </c>
      <c r="F18" s="19" t="s">
        <v>248</v>
      </c>
      <c r="G18" s="17"/>
      <c r="H18" s="20"/>
      <c r="I18" s="60">
        <v>5.71</v>
      </c>
      <c r="J18" s="51"/>
      <c r="K18" s="51"/>
      <c r="L18" s="49">
        <v>1650</v>
      </c>
      <c r="M18" s="49">
        <f t="shared" si="0"/>
        <v>9421.5</v>
      </c>
      <c r="N18" s="52"/>
      <c r="O18" s="54"/>
      <c r="P18" s="59"/>
      <c r="Q18" s="70"/>
      <c r="R18" s="73"/>
      <c r="S18" s="72"/>
    </row>
    <row r="19" spans="1:19" ht="18" customHeight="1">
      <c r="A19" s="16">
        <v>29</v>
      </c>
      <c r="B19" s="23"/>
      <c r="C19" s="24" t="s">
        <v>279</v>
      </c>
      <c r="D19" s="25"/>
      <c r="E19" s="26" t="s">
        <v>247</v>
      </c>
      <c r="F19" s="19" t="s">
        <v>248</v>
      </c>
      <c r="G19" s="17"/>
      <c r="H19" s="20"/>
      <c r="I19" s="60">
        <v>5.51</v>
      </c>
      <c r="J19" s="51"/>
      <c r="K19" s="51"/>
      <c r="L19" s="49">
        <v>1650</v>
      </c>
      <c r="M19" s="49">
        <f t="shared" si="0"/>
        <v>9091.5</v>
      </c>
      <c r="N19" s="52"/>
      <c r="O19" s="54"/>
      <c r="P19" s="59"/>
      <c r="Q19" s="70"/>
      <c r="R19" s="70"/>
      <c r="S19" s="72"/>
    </row>
    <row r="20" spans="1:19" ht="21" customHeight="1">
      <c r="A20" s="16">
        <v>30</v>
      </c>
      <c r="B20" s="23"/>
      <c r="C20" s="24" t="s">
        <v>280</v>
      </c>
      <c r="D20" s="25"/>
      <c r="E20" s="26" t="s">
        <v>247</v>
      </c>
      <c r="F20" s="19" t="s">
        <v>248</v>
      </c>
      <c r="G20" s="17"/>
      <c r="H20" s="20"/>
      <c r="I20" s="60">
        <v>5.71</v>
      </c>
      <c r="J20" s="51"/>
      <c r="K20" s="51"/>
      <c r="L20" s="49">
        <v>1650</v>
      </c>
      <c r="M20" s="49">
        <f t="shared" si="0"/>
        <v>9421.5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84.83</v>
      </c>
      <c r="J21" s="63"/>
      <c r="K21" s="64"/>
      <c r="L21" s="65"/>
      <c r="M21" s="65">
        <f>SUM(M6:M20)</f>
        <v>139969.5</v>
      </c>
      <c r="N21" s="57"/>
      <c r="O21" s="58"/>
      <c r="Q21" s="71"/>
      <c r="R21" s="72"/>
      <c r="S21" s="72"/>
    </row>
    <row r="22" spans="1:15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84.83</v>
      </c>
      <c r="J23" s="62"/>
      <c r="K23" s="65"/>
      <c r="L23" s="65"/>
      <c r="M23" s="65">
        <f>M21</f>
        <v>139969.5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L26" sqref="L26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0.62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31</v>
      </c>
      <c r="B6" s="23"/>
      <c r="C6" s="24" t="s">
        <v>281</v>
      </c>
      <c r="D6" s="25"/>
      <c r="E6" s="26" t="s">
        <v>247</v>
      </c>
      <c r="F6" s="19" t="s">
        <v>248</v>
      </c>
      <c r="G6" s="17"/>
      <c r="H6" s="20"/>
      <c r="I6" s="60">
        <v>5.71</v>
      </c>
      <c r="J6" s="48"/>
      <c r="K6" s="49"/>
      <c r="L6" s="49">
        <v>1650</v>
      </c>
      <c r="M6" s="49">
        <f>L6*I6</f>
        <v>9421.5</v>
      </c>
      <c r="N6" s="49"/>
      <c r="O6" s="19"/>
      <c r="P6" s="50"/>
      <c r="Q6" s="70"/>
      <c r="R6" s="70"/>
      <c r="S6" s="71"/>
    </row>
    <row r="7" spans="1:19" ht="18" customHeight="1">
      <c r="A7" s="16">
        <v>32</v>
      </c>
      <c r="B7" s="23"/>
      <c r="C7" s="24" t="s">
        <v>282</v>
      </c>
      <c r="D7" s="25"/>
      <c r="E7" s="26" t="s">
        <v>247</v>
      </c>
      <c r="F7" s="19" t="s">
        <v>248</v>
      </c>
      <c r="G7" s="17"/>
      <c r="H7" s="20"/>
      <c r="I7" s="60">
        <v>5.71</v>
      </c>
      <c r="J7" s="51"/>
      <c r="K7" s="51"/>
      <c r="L7" s="49">
        <v>1650</v>
      </c>
      <c r="M7" s="49">
        <f aca="true" t="shared" si="0" ref="M7:M20">L7*I7</f>
        <v>9421.5</v>
      </c>
      <c r="N7" s="52"/>
      <c r="O7" s="53"/>
      <c r="P7" s="50"/>
      <c r="Q7" s="70"/>
      <c r="R7" s="70"/>
      <c r="S7" s="71"/>
    </row>
    <row r="8" spans="1:19" ht="18" customHeight="1">
      <c r="A8" s="16">
        <v>33</v>
      </c>
      <c r="B8" s="74"/>
      <c r="C8" s="24" t="s">
        <v>283</v>
      </c>
      <c r="D8" s="25"/>
      <c r="E8" s="26" t="s">
        <v>247</v>
      </c>
      <c r="F8" s="19" t="s">
        <v>248</v>
      </c>
      <c r="G8" s="17"/>
      <c r="H8" s="76"/>
      <c r="I8" s="60">
        <v>5.71</v>
      </c>
      <c r="J8" s="51"/>
      <c r="K8" s="49"/>
      <c r="L8" s="49">
        <v>1650</v>
      </c>
      <c r="M8" s="49">
        <f t="shared" si="0"/>
        <v>9421.5</v>
      </c>
      <c r="N8" s="52"/>
      <c r="O8" s="54"/>
      <c r="P8" s="50"/>
      <c r="Q8" s="70"/>
      <c r="R8" s="70"/>
      <c r="S8" s="71"/>
    </row>
    <row r="9" spans="1:19" ht="18" customHeight="1">
      <c r="A9" s="16">
        <v>34</v>
      </c>
      <c r="B9" s="77"/>
      <c r="C9" s="24" t="s">
        <v>284</v>
      </c>
      <c r="D9" s="25"/>
      <c r="E9" s="26" t="s">
        <v>247</v>
      </c>
      <c r="F9" s="19" t="s">
        <v>248</v>
      </c>
      <c r="G9" s="17"/>
      <c r="H9" s="20"/>
      <c r="I9" s="60">
        <v>5.71</v>
      </c>
      <c r="J9" s="51"/>
      <c r="K9" s="51"/>
      <c r="L9" s="49">
        <v>1650</v>
      </c>
      <c r="M9" s="49">
        <f t="shared" si="0"/>
        <v>9421.5</v>
      </c>
      <c r="N9" s="52"/>
      <c r="O9" s="54"/>
      <c r="P9" s="50"/>
      <c r="Q9" s="70"/>
      <c r="R9" s="70"/>
      <c r="S9" s="72"/>
    </row>
    <row r="10" spans="1:19" ht="18" customHeight="1">
      <c r="A10" s="16">
        <v>35</v>
      </c>
      <c r="B10" s="74"/>
      <c r="C10" s="24" t="s">
        <v>285</v>
      </c>
      <c r="D10" s="25"/>
      <c r="E10" s="26" t="s">
        <v>247</v>
      </c>
      <c r="F10" s="19" t="s">
        <v>248</v>
      </c>
      <c r="G10" s="17"/>
      <c r="H10" s="76"/>
      <c r="I10" s="60">
        <v>5.71</v>
      </c>
      <c r="J10" s="51"/>
      <c r="K10" s="51"/>
      <c r="L10" s="49">
        <v>1650</v>
      </c>
      <c r="M10" s="49">
        <f t="shared" si="0"/>
        <v>9421.5</v>
      </c>
      <c r="N10" s="52"/>
      <c r="O10" s="54"/>
      <c r="P10" s="50"/>
      <c r="Q10" s="70"/>
      <c r="R10" s="70"/>
      <c r="S10" s="72"/>
    </row>
    <row r="11" spans="1:19" ht="18" customHeight="1">
      <c r="A11" s="16">
        <v>36</v>
      </c>
      <c r="B11" s="23"/>
      <c r="C11" s="24" t="s">
        <v>286</v>
      </c>
      <c r="D11" s="25"/>
      <c r="E11" s="26" t="s">
        <v>247</v>
      </c>
      <c r="F11" s="19" t="s">
        <v>248</v>
      </c>
      <c r="G11" s="17"/>
      <c r="H11" s="20"/>
      <c r="I11" s="61">
        <v>5.5</v>
      </c>
      <c r="J11" s="51"/>
      <c r="K11" s="51"/>
      <c r="L11" s="49">
        <v>1650</v>
      </c>
      <c r="M11" s="49">
        <f t="shared" si="0"/>
        <v>9075</v>
      </c>
      <c r="N11" s="52"/>
      <c r="O11" s="54"/>
      <c r="P11" s="50"/>
      <c r="Q11" s="70"/>
      <c r="R11" s="70"/>
      <c r="S11" s="72"/>
    </row>
    <row r="12" spans="1:19" ht="18" customHeight="1">
      <c r="A12" s="16">
        <v>37</v>
      </c>
      <c r="B12" s="23"/>
      <c r="C12" s="24" t="s">
        <v>287</v>
      </c>
      <c r="D12" s="25"/>
      <c r="E12" s="26" t="s">
        <v>247</v>
      </c>
      <c r="F12" s="19" t="s">
        <v>248</v>
      </c>
      <c r="G12" s="17"/>
      <c r="H12" s="20"/>
      <c r="I12" s="60">
        <v>5.71</v>
      </c>
      <c r="J12" s="51"/>
      <c r="K12" s="51"/>
      <c r="L12" s="49">
        <v>1650</v>
      </c>
      <c r="M12" s="49">
        <f t="shared" si="0"/>
        <v>9421.5</v>
      </c>
      <c r="N12" s="52"/>
      <c r="O12" s="54"/>
      <c r="P12" s="50"/>
      <c r="Q12" s="70"/>
      <c r="R12" s="73"/>
      <c r="S12" s="72"/>
    </row>
    <row r="13" spans="1:19" ht="18" customHeight="1">
      <c r="A13" s="16">
        <v>38</v>
      </c>
      <c r="B13" s="23"/>
      <c r="C13" s="24" t="s">
        <v>288</v>
      </c>
      <c r="D13" s="25"/>
      <c r="E13" s="26" t="s">
        <v>247</v>
      </c>
      <c r="F13" s="19" t="s">
        <v>248</v>
      </c>
      <c r="G13" s="17"/>
      <c r="H13" s="20"/>
      <c r="I13" s="60">
        <v>5.71</v>
      </c>
      <c r="J13" s="55"/>
      <c r="K13" s="52"/>
      <c r="L13" s="49">
        <v>1650</v>
      </c>
      <c r="M13" s="49">
        <f t="shared" si="0"/>
        <v>9421.5</v>
      </c>
      <c r="N13" s="57"/>
      <c r="O13" s="58"/>
      <c r="P13" s="50"/>
      <c r="Q13" s="70"/>
      <c r="R13" s="70"/>
      <c r="S13" s="72"/>
    </row>
    <row r="14" spans="1:19" ht="18" customHeight="1">
      <c r="A14" s="16">
        <v>39</v>
      </c>
      <c r="B14" s="23"/>
      <c r="C14" s="24" t="s">
        <v>289</v>
      </c>
      <c r="D14" s="25"/>
      <c r="E14" s="26" t="s">
        <v>247</v>
      </c>
      <c r="F14" s="19" t="s">
        <v>248</v>
      </c>
      <c r="G14" s="17"/>
      <c r="H14" s="20"/>
      <c r="I14" s="60">
        <v>5.71</v>
      </c>
      <c r="J14" s="48"/>
      <c r="K14" s="49"/>
      <c r="L14" s="49">
        <v>1650</v>
      </c>
      <c r="M14" s="49">
        <f t="shared" si="0"/>
        <v>9421.5</v>
      </c>
      <c r="N14" s="49"/>
      <c r="O14" s="19"/>
      <c r="P14" s="59"/>
      <c r="Q14" s="70"/>
      <c r="R14" s="70"/>
      <c r="S14" s="72"/>
    </row>
    <row r="15" spans="1:19" ht="18" customHeight="1">
      <c r="A15" s="16">
        <v>40</v>
      </c>
      <c r="B15" s="23"/>
      <c r="C15" s="24" t="s">
        <v>290</v>
      </c>
      <c r="D15" s="78"/>
      <c r="E15" s="26" t="s">
        <v>247</v>
      </c>
      <c r="F15" s="19" t="s">
        <v>248</v>
      </c>
      <c r="G15" s="17"/>
      <c r="H15" s="22"/>
      <c r="I15" s="60">
        <v>5.71</v>
      </c>
      <c r="J15" s="51"/>
      <c r="K15" s="51"/>
      <c r="L15" s="49">
        <v>1650</v>
      </c>
      <c r="M15" s="49">
        <f t="shared" si="0"/>
        <v>9421.5</v>
      </c>
      <c r="N15" s="52"/>
      <c r="O15" s="53"/>
      <c r="P15" s="59"/>
      <c r="Q15" s="70"/>
      <c r="R15" s="70"/>
      <c r="S15" s="72"/>
    </row>
    <row r="16" spans="1:19" ht="18" customHeight="1">
      <c r="A16" s="16">
        <v>41</v>
      </c>
      <c r="B16" s="23"/>
      <c r="C16" s="24" t="s">
        <v>291</v>
      </c>
      <c r="D16" s="25"/>
      <c r="E16" s="26" t="s">
        <v>247</v>
      </c>
      <c r="F16" s="19" t="s">
        <v>248</v>
      </c>
      <c r="G16" s="17"/>
      <c r="H16" s="20"/>
      <c r="I16" s="61">
        <v>5.5</v>
      </c>
      <c r="J16" s="51"/>
      <c r="K16" s="49"/>
      <c r="L16" s="49">
        <v>1650</v>
      </c>
      <c r="M16" s="49">
        <f t="shared" si="0"/>
        <v>9075</v>
      </c>
      <c r="N16" s="52"/>
      <c r="O16" s="54"/>
      <c r="P16" s="59"/>
      <c r="Q16" s="70"/>
      <c r="R16" s="70"/>
      <c r="S16" s="72"/>
    </row>
    <row r="17" spans="1:19" ht="18" customHeight="1">
      <c r="A17" s="16">
        <v>42</v>
      </c>
      <c r="B17" s="23"/>
      <c r="C17" s="24" t="s">
        <v>292</v>
      </c>
      <c r="D17" s="25"/>
      <c r="E17" s="26" t="s">
        <v>247</v>
      </c>
      <c r="F17" s="19" t="s">
        <v>248</v>
      </c>
      <c r="G17" s="17"/>
      <c r="H17" s="20"/>
      <c r="I17" s="61">
        <v>5.5</v>
      </c>
      <c r="J17" s="51"/>
      <c r="K17" s="51"/>
      <c r="L17" s="49">
        <v>1650</v>
      </c>
      <c r="M17" s="49">
        <f t="shared" si="0"/>
        <v>9075</v>
      </c>
      <c r="N17" s="52"/>
      <c r="O17" s="54"/>
      <c r="P17" s="59"/>
      <c r="Q17" s="70"/>
      <c r="R17" s="70"/>
      <c r="S17" s="72"/>
    </row>
    <row r="18" spans="1:19" ht="18" customHeight="1">
      <c r="A18" s="16">
        <v>43</v>
      </c>
      <c r="B18" s="23"/>
      <c r="C18" s="24" t="s">
        <v>293</v>
      </c>
      <c r="D18" s="25"/>
      <c r="E18" s="26" t="s">
        <v>247</v>
      </c>
      <c r="F18" s="19" t="s">
        <v>248</v>
      </c>
      <c r="G18" s="17"/>
      <c r="H18" s="20"/>
      <c r="I18" s="60">
        <v>5.71</v>
      </c>
      <c r="J18" s="51"/>
      <c r="K18" s="51"/>
      <c r="L18" s="49">
        <v>1650</v>
      </c>
      <c r="M18" s="49">
        <f t="shared" si="0"/>
        <v>9421.5</v>
      </c>
      <c r="N18" s="52"/>
      <c r="O18" s="54"/>
      <c r="P18" s="59"/>
      <c r="Q18" s="70"/>
      <c r="R18" s="73"/>
      <c r="S18" s="72"/>
    </row>
    <row r="19" spans="1:19" ht="18" customHeight="1">
      <c r="A19" s="16">
        <v>44</v>
      </c>
      <c r="B19" s="23"/>
      <c r="C19" s="24" t="s">
        <v>294</v>
      </c>
      <c r="D19" s="25"/>
      <c r="E19" s="26" t="s">
        <v>247</v>
      </c>
      <c r="F19" s="19" t="s">
        <v>248</v>
      </c>
      <c r="G19" s="17"/>
      <c r="H19" s="20"/>
      <c r="I19" s="60">
        <v>5.71</v>
      </c>
      <c r="J19" s="51"/>
      <c r="K19" s="51"/>
      <c r="L19" s="49">
        <v>1650</v>
      </c>
      <c r="M19" s="49">
        <f t="shared" si="0"/>
        <v>9421.5</v>
      </c>
      <c r="N19" s="52"/>
      <c r="O19" s="54"/>
      <c r="P19" s="59"/>
      <c r="Q19" s="70"/>
      <c r="R19" s="70"/>
      <c r="S19" s="72"/>
    </row>
    <row r="20" spans="1:19" ht="21" customHeight="1">
      <c r="A20" s="16">
        <v>45</v>
      </c>
      <c r="B20" s="23"/>
      <c r="C20" s="24" t="s">
        <v>295</v>
      </c>
      <c r="D20" s="25"/>
      <c r="E20" s="26" t="s">
        <v>247</v>
      </c>
      <c r="F20" s="19" t="s">
        <v>248</v>
      </c>
      <c r="G20" s="17"/>
      <c r="H20" s="20"/>
      <c r="I20" s="60">
        <v>5.51</v>
      </c>
      <c r="J20" s="51"/>
      <c r="K20" s="51"/>
      <c r="L20" s="49">
        <v>1650</v>
      </c>
      <c r="M20" s="49">
        <f t="shared" si="0"/>
        <v>9091.5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84.82</v>
      </c>
      <c r="J21" s="63"/>
      <c r="K21" s="64"/>
      <c r="L21" s="65"/>
      <c r="M21" s="65">
        <f>SUM(M6:M20)</f>
        <v>139953</v>
      </c>
      <c r="N21" s="57"/>
      <c r="O21" s="58"/>
      <c r="Q21" s="71"/>
      <c r="R21" s="72"/>
      <c r="S21" s="72"/>
    </row>
    <row r="22" spans="1:15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84.82</v>
      </c>
      <c r="J23" s="62"/>
      <c r="K23" s="65"/>
      <c r="L23" s="65"/>
      <c r="M23" s="65">
        <f>M21</f>
        <v>139953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K28" sqref="K28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46</v>
      </c>
      <c r="B6" s="23"/>
      <c r="C6" s="24" t="s">
        <v>296</v>
      </c>
      <c r="D6" s="25"/>
      <c r="E6" s="26" t="s">
        <v>247</v>
      </c>
      <c r="F6" s="19" t="s">
        <v>248</v>
      </c>
      <c r="G6" s="17"/>
      <c r="H6" s="20"/>
      <c r="I6" s="60">
        <v>5.71</v>
      </c>
      <c r="J6" s="48"/>
      <c r="K6" s="49"/>
      <c r="L6" s="49">
        <v>1650</v>
      </c>
      <c r="M6" s="49">
        <f>L6*I6</f>
        <v>9421.5</v>
      </c>
      <c r="N6" s="49"/>
      <c r="O6" s="19"/>
      <c r="P6" s="50"/>
      <c r="Q6" s="70"/>
      <c r="R6" s="70"/>
      <c r="S6" s="71"/>
    </row>
    <row r="7" spans="1:19" ht="18" customHeight="1">
      <c r="A7" s="16">
        <v>47</v>
      </c>
      <c r="B7" s="23"/>
      <c r="C7" s="24" t="s">
        <v>297</v>
      </c>
      <c r="D7" s="25"/>
      <c r="E7" s="26" t="s">
        <v>247</v>
      </c>
      <c r="F7" s="19" t="s">
        <v>248</v>
      </c>
      <c r="G7" s="17"/>
      <c r="H7" s="20"/>
      <c r="I7" s="60">
        <v>5.51</v>
      </c>
      <c r="J7" s="51"/>
      <c r="K7" s="51"/>
      <c r="L7" s="49">
        <v>1650</v>
      </c>
      <c r="M7" s="49">
        <f aca="true" t="shared" si="0" ref="M7:M20">L7*I7</f>
        <v>9091.5</v>
      </c>
      <c r="N7" s="52"/>
      <c r="O7" s="53"/>
      <c r="P7" s="50"/>
      <c r="Q7" s="70"/>
      <c r="R7" s="70"/>
      <c r="S7" s="71"/>
    </row>
    <row r="8" spans="1:19" ht="18" customHeight="1">
      <c r="A8" s="16">
        <v>48</v>
      </c>
      <c r="B8" s="74"/>
      <c r="C8" s="75" t="s">
        <v>298</v>
      </c>
      <c r="D8" s="25"/>
      <c r="E8" s="26" t="s">
        <v>247</v>
      </c>
      <c r="F8" s="19" t="s">
        <v>248</v>
      </c>
      <c r="G8" s="17"/>
      <c r="H8" s="76"/>
      <c r="I8" s="60">
        <v>5.71</v>
      </c>
      <c r="J8" s="51"/>
      <c r="K8" s="49"/>
      <c r="L8" s="49">
        <v>1650</v>
      </c>
      <c r="M8" s="49">
        <f t="shared" si="0"/>
        <v>9421.5</v>
      </c>
      <c r="N8" s="52"/>
      <c r="O8" s="54"/>
      <c r="P8" s="50"/>
      <c r="Q8" s="70"/>
      <c r="R8" s="70"/>
      <c r="S8" s="71"/>
    </row>
    <row r="9" spans="1:19" ht="18" customHeight="1">
      <c r="A9" s="16">
        <v>49</v>
      </c>
      <c r="B9" s="77"/>
      <c r="C9" s="75" t="s">
        <v>299</v>
      </c>
      <c r="D9" s="25"/>
      <c r="E9" s="26" t="s">
        <v>247</v>
      </c>
      <c r="F9" s="19" t="s">
        <v>248</v>
      </c>
      <c r="G9" s="17"/>
      <c r="H9" s="20"/>
      <c r="I9" s="60">
        <v>5.51</v>
      </c>
      <c r="J9" s="51"/>
      <c r="K9" s="51"/>
      <c r="L9" s="49">
        <v>1650</v>
      </c>
      <c r="M9" s="49">
        <f t="shared" si="0"/>
        <v>9091.5</v>
      </c>
      <c r="N9" s="52"/>
      <c r="O9" s="54"/>
      <c r="P9" s="50"/>
      <c r="Q9" s="70"/>
      <c r="R9" s="70"/>
      <c r="S9" s="72"/>
    </row>
    <row r="10" spans="1:19" ht="18" customHeight="1">
      <c r="A10" s="16">
        <v>50</v>
      </c>
      <c r="B10" s="74"/>
      <c r="C10" s="75" t="s">
        <v>300</v>
      </c>
      <c r="D10" s="25"/>
      <c r="E10" s="26" t="s">
        <v>247</v>
      </c>
      <c r="F10" s="19" t="s">
        <v>248</v>
      </c>
      <c r="G10" s="17"/>
      <c r="H10" s="76"/>
      <c r="I10" s="60">
        <v>5.71</v>
      </c>
      <c r="J10" s="51"/>
      <c r="K10" s="51"/>
      <c r="L10" s="49">
        <v>1650</v>
      </c>
      <c r="M10" s="49">
        <f t="shared" si="0"/>
        <v>9421.5</v>
      </c>
      <c r="N10" s="52"/>
      <c r="O10" s="54"/>
      <c r="P10" s="50"/>
      <c r="Q10" s="70"/>
      <c r="R10" s="70"/>
      <c r="S10" s="72"/>
    </row>
    <row r="11" spans="1:19" ht="18" customHeight="1">
      <c r="A11" s="16">
        <v>51</v>
      </c>
      <c r="B11" s="23"/>
      <c r="C11" s="75" t="s">
        <v>301</v>
      </c>
      <c r="D11" s="25"/>
      <c r="E11" s="26" t="s">
        <v>247</v>
      </c>
      <c r="F11" s="19" t="s">
        <v>248</v>
      </c>
      <c r="G11" s="17"/>
      <c r="H11" s="20"/>
      <c r="I11" s="60">
        <v>5.71</v>
      </c>
      <c r="J11" s="51"/>
      <c r="K11" s="51"/>
      <c r="L11" s="49">
        <v>1650</v>
      </c>
      <c r="M11" s="49">
        <f t="shared" si="0"/>
        <v>9421.5</v>
      </c>
      <c r="N11" s="52"/>
      <c r="O11" s="54"/>
      <c r="P11" s="50"/>
      <c r="Q11" s="70"/>
      <c r="R11" s="70"/>
      <c r="S11" s="72"/>
    </row>
    <row r="12" spans="1:19" ht="18" customHeight="1">
      <c r="A12" s="16">
        <v>52</v>
      </c>
      <c r="B12" s="23"/>
      <c r="C12" s="75" t="s">
        <v>302</v>
      </c>
      <c r="D12" s="25"/>
      <c r="E12" s="26" t="s">
        <v>247</v>
      </c>
      <c r="F12" s="19" t="s">
        <v>248</v>
      </c>
      <c r="G12" s="17"/>
      <c r="H12" s="20"/>
      <c r="I12" s="60">
        <v>5.71</v>
      </c>
      <c r="J12" s="51"/>
      <c r="K12" s="51"/>
      <c r="L12" s="49">
        <v>1650</v>
      </c>
      <c r="M12" s="49">
        <f t="shared" si="0"/>
        <v>9421.5</v>
      </c>
      <c r="N12" s="52"/>
      <c r="O12" s="54"/>
      <c r="P12" s="50"/>
      <c r="Q12" s="70"/>
      <c r="R12" s="73"/>
      <c r="S12" s="72"/>
    </row>
    <row r="13" spans="1:19" ht="18" customHeight="1">
      <c r="A13" s="16">
        <v>53</v>
      </c>
      <c r="B13" s="23"/>
      <c r="C13" s="75" t="s">
        <v>303</v>
      </c>
      <c r="D13" s="25"/>
      <c r="E13" s="26" t="s">
        <v>247</v>
      </c>
      <c r="F13" s="19" t="s">
        <v>248</v>
      </c>
      <c r="G13" s="17"/>
      <c r="H13" s="20"/>
      <c r="I13" s="60">
        <v>5.51</v>
      </c>
      <c r="J13" s="55"/>
      <c r="K13" s="52"/>
      <c r="L13" s="49">
        <v>1650</v>
      </c>
      <c r="M13" s="49">
        <f t="shared" si="0"/>
        <v>9091.5</v>
      </c>
      <c r="N13" s="57"/>
      <c r="O13" s="58"/>
      <c r="P13" s="50"/>
      <c r="Q13" s="70"/>
      <c r="R13" s="70"/>
      <c r="S13" s="72"/>
    </row>
    <row r="14" spans="1:19" ht="18" customHeight="1">
      <c r="A14" s="16">
        <v>54</v>
      </c>
      <c r="B14" s="23"/>
      <c r="C14" s="75" t="s">
        <v>304</v>
      </c>
      <c r="D14" s="25"/>
      <c r="E14" s="26" t="s">
        <v>247</v>
      </c>
      <c r="F14" s="19" t="s">
        <v>248</v>
      </c>
      <c r="G14" s="17"/>
      <c r="H14" s="20"/>
      <c r="I14" s="61">
        <v>5.5</v>
      </c>
      <c r="J14" s="48"/>
      <c r="K14" s="49"/>
      <c r="L14" s="49">
        <v>1650</v>
      </c>
      <c r="M14" s="49">
        <f t="shared" si="0"/>
        <v>9075</v>
      </c>
      <c r="N14" s="49"/>
      <c r="O14" s="19"/>
      <c r="P14" s="59"/>
      <c r="Q14" s="70"/>
      <c r="R14" s="70"/>
      <c r="S14" s="72"/>
    </row>
    <row r="15" spans="1:19" ht="18" customHeight="1">
      <c r="A15" s="16">
        <v>55</v>
      </c>
      <c r="B15" s="23"/>
      <c r="C15" s="75" t="s">
        <v>305</v>
      </c>
      <c r="D15" s="78"/>
      <c r="E15" s="26" t="s">
        <v>247</v>
      </c>
      <c r="F15" s="19" t="s">
        <v>248</v>
      </c>
      <c r="G15" s="17"/>
      <c r="H15" s="22"/>
      <c r="I15" s="60">
        <v>5.71</v>
      </c>
      <c r="J15" s="51"/>
      <c r="K15" s="51"/>
      <c r="L15" s="49">
        <v>1650</v>
      </c>
      <c r="M15" s="49">
        <f t="shared" si="0"/>
        <v>9421.5</v>
      </c>
      <c r="N15" s="52"/>
      <c r="O15" s="53"/>
      <c r="P15" s="59"/>
      <c r="Q15" s="70"/>
      <c r="R15" s="70"/>
      <c r="S15" s="72"/>
    </row>
    <row r="16" spans="1:19" ht="18" customHeight="1">
      <c r="A16" s="16">
        <v>56</v>
      </c>
      <c r="B16" s="23"/>
      <c r="C16" s="75" t="s">
        <v>306</v>
      </c>
      <c r="D16" s="25"/>
      <c r="E16" s="26" t="s">
        <v>247</v>
      </c>
      <c r="F16" s="19" t="s">
        <v>248</v>
      </c>
      <c r="G16" s="17"/>
      <c r="H16" s="20"/>
      <c r="I16" s="60">
        <v>5.71</v>
      </c>
      <c r="J16" s="51"/>
      <c r="K16" s="49"/>
      <c r="L16" s="49">
        <v>1650</v>
      </c>
      <c r="M16" s="49">
        <f t="shared" si="0"/>
        <v>9421.5</v>
      </c>
      <c r="N16" s="52"/>
      <c r="O16" s="54"/>
      <c r="P16" s="59"/>
      <c r="Q16" s="70"/>
      <c r="R16" s="70"/>
      <c r="S16" s="72"/>
    </row>
    <row r="17" spans="1:19" ht="18" customHeight="1">
      <c r="A17" s="16">
        <v>57</v>
      </c>
      <c r="B17" s="23"/>
      <c r="C17" s="75" t="s">
        <v>307</v>
      </c>
      <c r="D17" s="25"/>
      <c r="E17" s="26" t="s">
        <v>247</v>
      </c>
      <c r="F17" s="19" t="s">
        <v>248</v>
      </c>
      <c r="G17" s="17"/>
      <c r="H17" s="20"/>
      <c r="I17" s="61">
        <v>5.5</v>
      </c>
      <c r="J17" s="51"/>
      <c r="K17" s="51"/>
      <c r="L17" s="49">
        <v>1650</v>
      </c>
      <c r="M17" s="49">
        <f t="shared" si="0"/>
        <v>9075</v>
      </c>
      <c r="N17" s="52"/>
      <c r="O17" s="54"/>
      <c r="P17" s="59"/>
      <c r="Q17" s="70"/>
      <c r="R17" s="70"/>
      <c r="S17" s="72"/>
    </row>
    <row r="18" spans="1:19" ht="18" customHeight="1">
      <c r="A18" s="16">
        <v>58</v>
      </c>
      <c r="B18" s="23"/>
      <c r="C18" s="75" t="s">
        <v>308</v>
      </c>
      <c r="D18" s="25"/>
      <c r="E18" s="26" t="s">
        <v>247</v>
      </c>
      <c r="F18" s="19" t="s">
        <v>248</v>
      </c>
      <c r="G18" s="17"/>
      <c r="H18" s="20"/>
      <c r="I18" s="60">
        <v>5.71</v>
      </c>
      <c r="J18" s="51"/>
      <c r="K18" s="51"/>
      <c r="L18" s="49">
        <v>1650</v>
      </c>
      <c r="M18" s="49">
        <f t="shared" si="0"/>
        <v>9421.5</v>
      </c>
      <c r="N18" s="52"/>
      <c r="O18" s="54"/>
      <c r="P18" s="59"/>
      <c r="Q18" s="70"/>
      <c r="R18" s="73"/>
      <c r="S18" s="72"/>
    </row>
    <row r="19" spans="1:19" ht="18" customHeight="1">
      <c r="A19" s="16">
        <v>59</v>
      </c>
      <c r="B19" s="23"/>
      <c r="C19" s="75" t="s">
        <v>309</v>
      </c>
      <c r="D19" s="25"/>
      <c r="E19" s="26" t="s">
        <v>247</v>
      </c>
      <c r="F19" s="19" t="s">
        <v>248</v>
      </c>
      <c r="G19" s="17"/>
      <c r="H19" s="20"/>
      <c r="I19" s="60">
        <v>5.71</v>
      </c>
      <c r="J19" s="51"/>
      <c r="K19" s="51"/>
      <c r="L19" s="49">
        <v>1650</v>
      </c>
      <c r="M19" s="49">
        <f t="shared" si="0"/>
        <v>9421.5</v>
      </c>
      <c r="N19" s="52"/>
      <c r="O19" s="54"/>
      <c r="P19" s="59"/>
      <c r="Q19" s="70"/>
      <c r="R19" s="70"/>
      <c r="S19" s="72"/>
    </row>
    <row r="20" spans="1:19" ht="21" customHeight="1">
      <c r="A20" s="16">
        <v>60</v>
      </c>
      <c r="B20" s="23"/>
      <c r="C20" s="75" t="s">
        <v>310</v>
      </c>
      <c r="D20" s="25"/>
      <c r="E20" s="26" t="s">
        <v>247</v>
      </c>
      <c r="F20" s="19" t="s">
        <v>248</v>
      </c>
      <c r="G20" s="17"/>
      <c r="H20" s="20"/>
      <c r="I20" s="61">
        <v>5.5</v>
      </c>
      <c r="J20" s="51"/>
      <c r="K20" s="51"/>
      <c r="L20" s="49">
        <v>1650</v>
      </c>
      <c r="M20" s="49">
        <f t="shared" si="0"/>
        <v>9075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84.41999999999999</v>
      </c>
      <c r="J21" s="63"/>
      <c r="K21" s="64"/>
      <c r="L21" s="65"/>
      <c r="M21" s="65">
        <f>SUM(M6:M20)</f>
        <v>139293</v>
      </c>
      <c r="N21" s="57"/>
      <c r="O21" s="58"/>
      <c r="Q21" s="71"/>
      <c r="R21" s="72"/>
      <c r="S21" s="72"/>
    </row>
    <row r="22" spans="1:15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84.41999999999999</v>
      </c>
      <c r="J23" s="62"/>
      <c r="K23" s="65"/>
      <c r="L23" s="65"/>
      <c r="M23" s="65">
        <f>M21</f>
        <v>139293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S25"/>
  <sheetViews>
    <sheetView workbookViewId="0" topLeftCell="A1">
      <selection activeCell="N27" sqref="N27"/>
    </sheetView>
  </sheetViews>
  <sheetFormatPr defaultColWidth="9.00390625" defaultRowHeight="16.5" customHeight="1"/>
  <cols>
    <col min="1" max="1" width="4.50390625" style="3" customWidth="1"/>
    <col min="2" max="2" width="6.375" style="4" customWidth="1"/>
    <col min="3" max="3" width="23.375" style="4" customWidth="1"/>
    <col min="4" max="4" width="6.625" style="4" customWidth="1"/>
    <col min="5" max="5" width="5.625" style="4" customWidth="1"/>
    <col min="6" max="6" width="5.50390625" style="4" customWidth="1"/>
    <col min="7" max="7" width="5.75390625" style="4" customWidth="1"/>
    <col min="8" max="8" width="6.125" style="4" customWidth="1"/>
    <col min="9" max="9" width="8.125" style="4" customWidth="1"/>
    <col min="10" max="10" width="11.00390625" style="4" customWidth="1"/>
    <col min="11" max="11" width="11.50390625" style="5" customWidth="1"/>
    <col min="12" max="12" width="11.00390625" style="5" customWidth="1"/>
    <col min="13" max="13" width="11.25390625" style="5" customWidth="1"/>
    <col min="14" max="14" width="7.125" style="5" customWidth="1"/>
    <col min="15" max="15" width="7.625" style="3" customWidth="1"/>
    <col min="16" max="256" width="9.00390625" style="4" customWidth="1"/>
  </cols>
  <sheetData>
    <row r="1" spans="1:15" s="1" customFormat="1" ht="24.75" customHeight="1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7" t="str">
        <f>'基本情况'!A3</f>
        <v>评估基准日： 2022年05月07日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6.5" customHeight="1">
      <c r="A3" s="8" t="str">
        <f>'基本情况'!A1</f>
        <v>委托人：黑龙江省农垦宝泉岭管理局局直街道办事处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7" t="s">
        <v>234</v>
      </c>
    </row>
    <row r="4" spans="1:15" s="2" customFormat="1" ht="18" customHeight="1">
      <c r="A4" s="10" t="s">
        <v>5</v>
      </c>
      <c r="B4" s="10" t="s">
        <v>235</v>
      </c>
      <c r="C4" s="10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  <c r="H4" s="10" t="s">
        <v>241</v>
      </c>
      <c r="I4" s="10" t="s">
        <v>242</v>
      </c>
      <c r="J4" s="38" t="s">
        <v>175</v>
      </c>
      <c r="K4" s="39"/>
      <c r="L4" s="38" t="s">
        <v>176</v>
      </c>
      <c r="M4" s="40"/>
      <c r="N4" s="41" t="s">
        <v>210</v>
      </c>
      <c r="O4" s="42" t="s">
        <v>243</v>
      </c>
    </row>
    <row r="5" spans="1:18" s="2" customFormat="1" ht="30" customHeight="1">
      <c r="A5" s="12"/>
      <c r="B5" s="12"/>
      <c r="C5" s="15"/>
      <c r="D5" s="12"/>
      <c r="E5" s="12"/>
      <c r="F5" s="15"/>
      <c r="G5" s="15"/>
      <c r="H5" s="12"/>
      <c r="I5" s="12"/>
      <c r="J5" s="43" t="s">
        <v>211</v>
      </c>
      <c r="K5" s="43" t="s">
        <v>212</v>
      </c>
      <c r="L5" s="44" t="s">
        <v>244</v>
      </c>
      <c r="M5" s="44" t="s">
        <v>245</v>
      </c>
      <c r="N5" s="45"/>
      <c r="O5" s="46"/>
      <c r="Q5" s="69"/>
      <c r="R5" s="69"/>
    </row>
    <row r="6" spans="1:19" ht="18" customHeight="1">
      <c r="A6" s="16">
        <v>61</v>
      </c>
      <c r="B6" s="23"/>
      <c r="C6" s="75" t="s">
        <v>311</v>
      </c>
      <c r="D6" s="25"/>
      <c r="E6" s="26" t="s">
        <v>247</v>
      </c>
      <c r="F6" s="19" t="s">
        <v>248</v>
      </c>
      <c r="G6" s="17"/>
      <c r="H6" s="20"/>
      <c r="I6" s="60">
        <v>5.71</v>
      </c>
      <c r="J6" s="48"/>
      <c r="K6" s="49"/>
      <c r="L6" s="49">
        <v>1650</v>
      </c>
      <c r="M6" s="49">
        <f>L6*I6</f>
        <v>9421.5</v>
      </c>
      <c r="N6" s="49"/>
      <c r="O6" s="19"/>
      <c r="P6" s="50"/>
      <c r="Q6" s="70"/>
      <c r="R6" s="70"/>
      <c r="S6" s="71"/>
    </row>
    <row r="7" spans="1:19" ht="18" customHeight="1">
      <c r="A7" s="16">
        <v>62</v>
      </c>
      <c r="B7" s="23"/>
      <c r="C7" s="75" t="s">
        <v>312</v>
      </c>
      <c r="D7" s="25"/>
      <c r="E7" s="26" t="s">
        <v>247</v>
      </c>
      <c r="F7" s="19" t="s">
        <v>248</v>
      </c>
      <c r="G7" s="17"/>
      <c r="H7" s="20"/>
      <c r="I7" s="60">
        <v>5.71</v>
      </c>
      <c r="J7" s="51"/>
      <c r="K7" s="51"/>
      <c r="L7" s="49">
        <v>1650</v>
      </c>
      <c r="M7" s="49">
        <f aca="true" t="shared" si="0" ref="M7:M20">L7*I7</f>
        <v>9421.5</v>
      </c>
      <c r="N7" s="52"/>
      <c r="O7" s="53"/>
      <c r="P7" s="50"/>
      <c r="Q7" s="70"/>
      <c r="R7" s="70"/>
      <c r="S7" s="71"/>
    </row>
    <row r="8" spans="1:19" ht="18" customHeight="1">
      <c r="A8" s="16">
        <v>63</v>
      </c>
      <c r="B8" s="74"/>
      <c r="C8" s="24" t="s">
        <v>313</v>
      </c>
      <c r="D8" s="25"/>
      <c r="E8" s="26" t="s">
        <v>247</v>
      </c>
      <c r="F8" s="19" t="s">
        <v>248</v>
      </c>
      <c r="G8" s="17"/>
      <c r="H8" s="76"/>
      <c r="I8" s="60">
        <v>5.71</v>
      </c>
      <c r="J8" s="51"/>
      <c r="K8" s="49"/>
      <c r="L8" s="49">
        <v>1650</v>
      </c>
      <c r="M8" s="49">
        <f t="shared" si="0"/>
        <v>9421.5</v>
      </c>
      <c r="N8" s="52"/>
      <c r="O8" s="54"/>
      <c r="P8" s="50"/>
      <c r="Q8" s="70"/>
      <c r="R8" s="70"/>
      <c r="S8" s="71"/>
    </row>
    <row r="9" spans="1:19" ht="18" customHeight="1">
      <c r="A9" s="16">
        <v>64</v>
      </c>
      <c r="B9" s="77"/>
      <c r="C9" s="24" t="s">
        <v>314</v>
      </c>
      <c r="D9" s="25"/>
      <c r="E9" s="26" t="s">
        <v>247</v>
      </c>
      <c r="F9" s="19" t="s">
        <v>248</v>
      </c>
      <c r="G9" s="17"/>
      <c r="H9" s="20"/>
      <c r="I9" s="60">
        <v>5.71</v>
      </c>
      <c r="J9" s="51"/>
      <c r="K9" s="51"/>
      <c r="L9" s="49">
        <v>1650</v>
      </c>
      <c r="M9" s="49">
        <f t="shared" si="0"/>
        <v>9421.5</v>
      </c>
      <c r="N9" s="52"/>
      <c r="O9" s="54"/>
      <c r="P9" s="50"/>
      <c r="Q9" s="73"/>
      <c r="R9" s="70"/>
      <c r="S9" s="72"/>
    </row>
    <row r="10" spans="1:19" ht="18" customHeight="1">
      <c r="A10" s="16">
        <v>65</v>
      </c>
      <c r="B10" s="74"/>
      <c r="C10" s="24" t="s">
        <v>315</v>
      </c>
      <c r="D10" s="25"/>
      <c r="E10" s="26" t="s">
        <v>247</v>
      </c>
      <c r="F10" s="19" t="s">
        <v>248</v>
      </c>
      <c r="G10" s="17"/>
      <c r="H10" s="76"/>
      <c r="I10" s="61">
        <v>5.5</v>
      </c>
      <c r="J10" s="51"/>
      <c r="K10" s="51"/>
      <c r="L10" s="49">
        <v>1650</v>
      </c>
      <c r="M10" s="49">
        <f t="shared" si="0"/>
        <v>9075</v>
      </c>
      <c r="N10" s="52"/>
      <c r="O10" s="54"/>
      <c r="P10" s="50"/>
      <c r="Q10" s="70"/>
      <c r="R10" s="70"/>
      <c r="S10" s="72"/>
    </row>
    <row r="11" spans="1:19" ht="18" customHeight="1">
      <c r="A11" s="16">
        <v>66</v>
      </c>
      <c r="B11" s="23"/>
      <c r="C11" s="24" t="s">
        <v>316</v>
      </c>
      <c r="D11" s="25"/>
      <c r="E11" s="26" t="s">
        <v>247</v>
      </c>
      <c r="F11" s="19" t="s">
        <v>248</v>
      </c>
      <c r="G11" s="17"/>
      <c r="H11" s="20"/>
      <c r="I11" s="60">
        <v>18.48</v>
      </c>
      <c r="J11" s="51"/>
      <c r="K11" s="51"/>
      <c r="L11" s="49">
        <v>1600</v>
      </c>
      <c r="M11" s="49">
        <f t="shared" si="0"/>
        <v>29568</v>
      </c>
      <c r="N11" s="52"/>
      <c r="O11" s="54"/>
      <c r="P11" s="50"/>
      <c r="Q11" s="70"/>
      <c r="R11" s="70"/>
      <c r="S11" s="72"/>
    </row>
    <row r="12" spans="1:19" ht="18" customHeight="1">
      <c r="A12" s="16">
        <v>67</v>
      </c>
      <c r="B12" s="23"/>
      <c r="C12" s="24" t="s">
        <v>317</v>
      </c>
      <c r="D12" s="25"/>
      <c r="E12" s="26" t="s">
        <v>247</v>
      </c>
      <c r="F12" s="19" t="s">
        <v>248</v>
      </c>
      <c r="G12" s="17"/>
      <c r="H12" s="20"/>
      <c r="I12" s="60">
        <v>15.02</v>
      </c>
      <c r="J12" s="51"/>
      <c r="K12" s="51"/>
      <c r="L12" s="49">
        <v>1600</v>
      </c>
      <c r="M12" s="49">
        <f t="shared" si="0"/>
        <v>24032</v>
      </c>
      <c r="N12" s="52"/>
      <c r="O12" s="54"/>
      <c r="P12" s="50"/>
      <c r="Q12" s="70"/>
      <c r="R12" s="73"/>
      <c r="S12" s="72"/>
    </row>
    <row r="13" spans="1:19" ht="18" customHeight="1">
      <c r="A13" s="16">
        <v>68</v>
      </c>
      <c r="B13" s="23"/>
      <c r="C13" s="24" t="s">
        <v>318</v>
      </c>
      <c r="D13" s="25"/>
      <c r="E13" s="26" t="s">
        <v>247</v>
      </c>
      <c r="F13" s="19" t="s">
        <v>248</v>
      </c>
      <c r="G13" s="17"/>
      <c r="H13" s="20"/>
      <c r="I13" s="60">
        <v>16.94</v>
      </c>
      <c r="J13" s="55"/>
      <c r="K13" s="52"/>
      <c r="L13" s="49">
        <v>1600</v>
      </c>
      <c r="M13" s="49">
        <f t="shared" si="0"/>
        <v>27104.000000000004</v>
      </c>
      <c r="N13" s="57"/>
      <c r="O13" s="58"/>
      <c r="P13" s="50"/>
      <c r="Q13" s="70"/>
      <c r="R13" s="70"/>
      <c r="S13" s="72"/>
    </row>
    <row r="14" spans="1:19" ht="18" customHeight="1">
      <c r="A14" s="16">
        <v>69</v>
      </c>
      <c r="B14" s="23"/>
      <c r="C14" s="24" t="s">
        <v>319</v>
      </c>
      <c r="D14" s="25"/>
      <c r="E14" s="26" t="s">
        <v>247</v>
      </c>
      <c r="F14" s="19" t="s">
        <v>248</v>
      </c>
      <c r="G14" s="17"/>
      <c r="H14" s="20"/>
      <c r="I14" s="60">
        <v>18.48</v>
      </c>
      <c r="J14" s="48"/>
      <c r="K14" s="49"/>
      <c r="L14" s="49">
        <v>1600</v>
      </c>
      <c r="M14" s="49">
        <f t="shared" si="0"/>
        <v>29568</v>
      </c>
      <c r="N14" s="49"/>
      <c r="O14" s="19"/>
      <c r="P14" s="59"/>
      <c r="Q14" s="70"/>
      <c r="R14" s="70"/>
      <c r="S14" s="72"/>
    </row>
    <row r="15" spans="1:19" ht="18" customHeight="1">
      <c r="A15" s="16">
        <v>70</v>
      </c>
      <c r="B15" s="23"/>
      <c r="C15" s="24" t="s">
        <v>320</v>
      </c>
      <c r="D15" s="78"/>
      <c r="E15" s="26" t="s">
        <v>247</v>
      </c>
      <c r="F15" s="19" t="s">
        <v>248</v>
      </c>
      <c r="G15" s="17"/>
      <c r="H15" s="22"/>
      <c r="I15" s="60">
        <v>16.94</v>
      </c>
      <c r="J15" s="51"/>
      <c r="K15" s="51"/>
      <c r="L15" s="49">
        <v>1600</v>
      </c>
      <c r="M15" s="49">
        <f t="shared" si="0"/>
        <v>27104.000000000004</v>
      </c>
      <c r="N15" s="52"/>
      <c r="O15" s="53"/>
      <c r="P15" s="59"/>
      <c r="Q15" s="73"/>
      <c r="R15" s="70"/>
      <c r="S15" s="72"/>
    </row>
    <row r="16" spans="1:19" ht="18" customHeight="1">
      <c r="A16" s="16">
        <v>71</v>
      </c>
      <c r="B16" s="23"/>
      <c r="C16" s="24" t="s">
        <v>321</v>
      </c>
      <c r="D16" s="25"/>
      <c r="E16" s="26" t="s">
        <v>247</v>
      </c>
      <c r="F16" s="19" t="s">
        <v>248</v>
      </c>
      <c r="G16" s="17"/>
      <c r="H16" s="20"/>
      <c r="I16" s="60">
        <v>18.23</v>
      </c>
      <c r="J16" s="51"/>
      <c r="K16" s="49"/>
      <c r="L16" s="49">
        <v>1600</v>
      </c>
      <c r="M16" s="49">
        <f t="shared" si="0"/>
        <v>29168</v>
      </c>
      <c r="N16" s="52"/>
      <c r="O16" s="54"/>
      <c r="P16" s="59"/>
      <c r="Q16" s="70"/>
      <c r="R16" s="70"/>
      <c r="S16" s="72"/>
    </row>
    <row r="17" spans="1:19" ht="18" customHeight="1">
      <c r="A17" s="16">
        <v>72</v>
      </c>
      <c r="B17" s="23"/>
      <c r="C17" s="24" t="s">
        <v>322</v>
      </c>
      <c r="D17" s="25"/>
      <c r="E17" s="26" t="s">
        <v>247</v>
      </c>
      <c r="F17" s="19" t="s">
        <v>248</v>
      </c>
      <c r="G17" s="17"/>
      <c r="H17" s="20"/>
      <c r="I17" s="60">
        <v>9.28</v>
      </c>
      <c r="J17" s="51"/>
      <c r="K17" s="51"/>
      <c r="L17" s="49">
        <v>1650</v>
      </c>
      <c r="M17" s="49">
        <f t="shared" si="0"/>
        <v>15311.999999999998</v>
      </c>
      <c r="N17" s="52"/>
      <c r="O17" s="54"/>
      <c r="P17" s="59"/>
      <c r="Q17" s="70"/>
      <c r="R17" s="70"/>
      <c r="S17" s="72"/>
    </row>
    <row r="18" spans="1:19" ht="18" customHeight="1">
      <c r="A18" s="16">
        <v>73</v>
      </c>
      <c r="B18" s="23"/>
      <c r="C18" s="24" t="s">
        <v>323</v>
      </c>
      <c r="D18" s="25"/>
      <c r="E18" s="26" t="s">
        <v>247</v>
      </c>
      <c r="F18" s="19" t="s">
        <v>248</v>
      </c>
      <c r="G18" s="17"/>
      <c r="H18" s="20"/>
      <c r="I18" s="60">
        <v>7.58</v>
      </c>
      <c r="J18" s="51"/>
      <c r="K18" s="51"/>
      <c r="L18" s="49">
        <v>1650</v>
      </c>
      <c r="M18" s="49">
        <f t="shared" si="0"/>
        <v>12507</v>
      </c>
      <c r="N18" s="52"/>
      <c r="O18" s="54"/>
      <c r="P18" s="59"/>
      <c r="Q18" s="70"/>
      <c r="R18" s="73"/>
      <c r="S18" s="72"/>
    </row>
    <row r="19" spans="1:19" ht="18" customHeight="1">
      <c r="A19" s="16">
        <v>74</v>
      </c>
      <c r="B19" s="23"/>
      <c r="C19" s="24" t="s">
        <v>324</v>
      </c>
      <c r="D19" s="25"/>
      <c r="E19" s="26" t="s">
        <v>247</v>
      </c>
      <c r="F19" s="19" t="s">
        <v>248</v>
      </c>
      <c r="G19" s="17"/>
      <c r="H19" s="20"/>
      <c r="I19" s="60">
        <v>9.28</v>
      </c>
      <c r="J19" s="51"/>
      <c r="K19" s="51"/>
      <c r="L19" s="49">
        <v>1650</v>
      </c>
      <c r="M19" s="49">
        <f t="shared" si="0"/>
        <v>15311.999999999998</v>
      </c>
      <c r="N19" s="52"/>
      <c r="O19" s="54"/>
      <c r="P19" s="59"/>
      <c r="Q19" s="70"/>
      <c r="R19" s="70"/>
      <c r="S19" s="72"/>
    </row>
    <row r="20" spans="1:19" ht="21" customHeight="1">
      <c r="A20" s="16">
        <v>75</v>
      </c>
      <c r="B20" s="23"/>
      <c r="C20" s="24" t="s">
        <v>325</v>
      </c>
      <c r="D20" s="25"/>
      <c r="E20" s="26" t="s">
        <v>247</v>
      </c>
      <c r="F20" s="19" t="s">
        <v>248</v>
      </c>
      <c r="G20" s="17"/>
      <c r="H20" s="20"/>
      <c r="I20" s="60">
        <v>9.28</v>
      </c>
      <c r="J20" s="51"/>
      <c r="K20" s="51"/>
      <c r="L20" s="49">
        <v>1650</v>
      </c>
      <c r="M20" s="49">
        <f t="shared" si="0"/>
        <v>15311.999999999998</v>
      </c>
      <c r="N20" s="52"/>
      <c r="O20" s="54"/>
      <c r="P20" s="59"/>
      <c r="Q20" s="70"/>
      <c r="R20" s="70"/>
      <c r="S20" s="72"/>
    </row>
    <row r="21" spans="1:19" ht="15" customHeight="1">
      <c r="A21" s="27" t="s">
        <v>263</v>
      </c>
      <c r="B21" s="28"/>
      <c r="C21" s="28"/>
      <c r="D21" s="29"/>
      <c r="E21" s="23"/>
      <c r="F21" s="23"/>
      <c r="G21" s="23"/>
      <c r="H21" s="30"/>
      <c r="I21" s="62">
        <f>SUM(I6:I20)</f>
        <v>167.85000000000002</v>
      </c>
      <c r="J21" s="63"/>
      <c r="K21" s="64"/>
      <c r="L21" s="65"/>
      <c r="M21" s="65">
        <f>SUM(M6:M20)</f>
        <v>271748</v>
      </c>
      <c r="N21" s="57"/>
      <c r="O21" s="58"/>
      <c r="Q21" s="71"/>
      <c r="R21" s="72"/>
      <c r="S21" s="72"/>
    </row>
    <row r="22" spans="1:18" ht="15.75" customHeight="1">
      <c r="A22" s="27" t="s">
        <v>264</v>
      </c>
      <c r="B22" s="28"/>
      <c r="C22" s="28"/>
      <c r="D22" s="29"/>
      <c r="E22" s="23"/>
      <c r="F22" s="23"/>
      <c r="G22" s="23"/>
      <c r="H22" s="30"/>
      <c r="I22" s="66"/>
      <c r="J22" s="67"/>
      <c r="K22" s="65"/>
      <c r="L22" s="65"/>
      <c r="M22" s="65"/>
      <c r="N22" s="57"/>
      <c r="O22" s="58"/>
      <c r="Q22" s="71"/>
      <c r="R22" s="71"/>
    </row>
    <row r="23" spans="1:15" ht="18" customHeight="1">
      <c r="A23" s="31" t="s">
        <v>265</v>
      </c>
      <c r="B23" s="32"/>
      <c r="C23" s="32"/>
      <c r="D23" s="32"/>
      <c r="E23" s="33"/>
      <c r="F23" s="33"/>
      <c r="G23" s="33"/>
      <c r="H23" s="33"/>
      <c r="I23" s="62">
        <f>I21</f>
        <v>167.85000000000002</v>
      </c>
      <c r="J23" s="62"/>
      <c r="K23" s="65"/>
      <c r="L23" s="65"/>
      <c r="M23" s="65">
        <f>M21</f>
        <v>271748</v>
      </c>
      <c r="N23" s="57"/>
      <c r="O23" s="58"/>
    </row>
    <row r="24" spans="1:15" ht="20.25" customHeight="1">
      <c r="A24" s="34" t="str">
        <f>'基本情况'!A5</f>
        <v>填表人：汤俊龙</v>
      </c>
      <c r="B24" s="34"/>
      <c r="C24" s="34"/>
      <c r="D24" s="34"/>
      <c r="E24" s="34"/>
      <c r="F24" s="34"/>
      <c r="G24" s="34"/>
      <c r="H24" s="34"/>
      <c r="I24" s="34"/>
      <c r="J24" s="34"/>
      <c r="K24" s="35" t="s">
        <v>232</v>
      </c>
      <c r="L24" s="35"/>
      <c r="M24" s="35"/>
      <c r="N24" s="35"/>
      <c r="O24" s="37"/>
    </row>
    <row r="25" spans="1:15" ht="20.25" customHeight="1">
      <c r="A25" s="35" t="str">
        <f>'基本情况'!A6</f>
        <v>填表日期：2022年05月07日</v>
      </c>
      <c r="B25" s="35"/>
      <c r="C25" s="35"/>
      <c r="D25" s="35"/>
      <c r="E25" s="35"/>
      <c r="F25" s="35"/>
      <c r="G25" s="35"/>
      <c r="H25" s="35"/>
      <c r="I25" s="35"/>
      <c r="J25" s="35"/>
      <c r="K25" s="68"/>
      <c r="L25" s="68"/>
      <c r="M25" s="68"/>
      <c r="N25" s="68"/>
      <c r="O25" s="7"/>
    </row>
  </sheetData>
  <sheetProtection/>
  <mergeCells count="21">
    <mergeCell ref="A1:O1"/>
    <mergeCell ref="A2:O2"/>
    <mergeCell ref="J4:K4"/>
    <mergeCell ref="L4:M4"/>
    <mergeCell ref="A21:D21"/>
    <mergeCell ref="A22:D22"/>
    <mergeCell ref="A24:J24"/>
    <mergeCell ref="K24:O24"/>
    <mergeCell ref="A25:J25"/>
    <mergeCell ref="K25:O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2" right="0.2" top="0.6298611111111111" bottom="0.31" header="1.2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中发国际资产评估有限责任公司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sun yuan</dc:creator>
  <cp:keywords/>
  <dc:description/>
  <cp:lastModifiedBy>Administrator</cp:lastModifiedBy>
  <cp:lastPrinted>2016-04-05T00:56:47Z</cp:lastPrinted>
  <dcterms:created xsi:type="dcterms:W3CDTF">1999-03-09T01:43:34Z</dcterms:created>
  <dcterms:modified xsi:type="dcterms:W3CDTF">2022-05-20T01:12:15Z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12612C856EB4465680573A4F4E7CC596</vt:lpwstr>
  </property>
</Properties>
</file>