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330" activeTab="0"/>
  </bookViews>
  <sheets>
    <sheet name="旱田（竞租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J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按实际整地内容填</t>
        </r>
      </text>
    </comment>
    <comment ref="K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没想整地内容单价合计</t>
        </r>
      </text>
    </comment>
    <comment ref="L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等于面积*秋整地单价</t>
        </r>
      </text>
    </comment>
    <comment ref="M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等于实际应收风险金</t>
        </r>
      </text>
    </comment>
    <comment ref="N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实际应收保证金</t>
        </r>
      </text>
    </comment>
    <comment ref="O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实际应收航化费</t>
        </r>
      </text>
    </comment>
    <comment ref="P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按应该预收的金额填报</t>
        </r>
      </text>
    </comment>
    <comment ref="Q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按应该预收的金额填报</t>
        </r>
      </text>
    </comment>
    <comment ref="T3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等于面积*300元/亩</t>
        </r>
      </text>
    </comment>
  </commentList>
</comments>
</file>

<file path=xl/sharedStrings.xml><?xml version="1.0" encoding="utf-8"?>
<sst xmlns="http://schemas.openxmlformats.org/spreadsheetml/2006/main" count="140" uniqueCount="78">
  <si>
    <t>计划竞价发包的旱田地块信息汇总</t>
  </si>
  <si>
    <t xml:space="preserve"> 单位：亩；元；元/亩</t>
  </si>
  <si>
    <t>序号</t>
  </si>
  <si>
    <t>管理区</t>
  </si>
  <si>
    <t>作业站</t>
  </si>
  <si>
    <t>地号</t>
  </si>
  <si>
    <t>面积</t>
  </si>
  <si>
    <t>作物</t>
  </si>
  <si>
    <t>亩竞租底价</t>
  </si>
  <si>
    <t>最终交易价格                                     元/亩     合计</t>
  </si>
  <si>
    <t>秋整地作业内容</t>
  </si>
  <si>
    <t>亩作业费（元/亩）</t>
  </si>
  <si>
    <t>秋整地作业费</t>
  </si>
  <si>
    <t>农业风险金
（12.5元/亩）</t>
  </si>
  <si>
    <t>保证金              （20元/亩）</t>
  </si>
  <si>
    <t>航化费
（20元/亩）</t>
  </si>
  <si>
    <t xml:space="preserve">预收机械作业费                        </t>
  </si>
  <si>
    <t xml:space="preserve">种子、化肥预收                                 </t>
  </si>
  <si>
    <t>合计</t>
  </si>
  <si>
    <t>原承包农户</t>
  </si>
  <si>
    <t>竞买保证金
（300元/亩）</t>
  </si>
  <si>
    <t>第五管理区</t>
  </si>
  <si>
    <t>5站</t>
  </si>
  <si>
    <t>5-5-10</t>
  </si>
  <si>
    <t>玉米</t>
  </si>
  <si>
    <t>500元/亩</t>
  </si>
  <si>
    <t>灭茬、翻</t>
  </si>
  <si>
    <t>杜海涛</t>
  </si>
  <si>
    <t>第七管理区</t>
  </si>
  <si>
    <t>3站</t>
  </si>
  <si>
    <t>7-3-7</t>
  </si>
  <si>
    <t>大豆</t>
  </si>
  <si>
    <t>秸秆粉碎（打茬）、翻地（带小铧）、耙2遍、平地、起垅、深松地头、旋地头</t>
  </si>
  <si>
    <t>10+36+19+8+11+5+4=93</t>
  </si>
  <si>
    <t>周兆海</t>
  </si>
  <si>
    <t>7-5-2</t>
  </si>
  <si>
    <t>（打茬67.5亩）、翻、耙2遍</t>
  </si>
  <si>
    <t>10+36+10+9=65</t>
  </si>
  <si>
    <t>徐丽、徐春伟</t>
  </si>
  <si>
    <t>第八管理区</t>
  </si>
  <si>
    <t>1站</t>
  </si>
  <si>
    <t>8-1-6-南果园</t>
  </si>
  <si>
    <t>刘春东</t>
  </si>
  <si>
    <t>4站</t>
  </si>
  <si>
    <t>8-4-3</t>
  </si>
  <si>
    <t>翻、耙2遍、平地、起垄、镇压</t>
  </si>
  <si>
    <t>鲁鑫</t>
  </si>
  <si>
    <t>8-5-2-2西1</t>
  </si>
  <si>
    <t>灭茬、翻、耙2遍、起垄</t>
  </si>
  <si>
    <t>王芳</t>
  </si>
  <si>
    <t>8-5-2-2西2</t>
  </si>
  <si>
    <t>李鹤静</t>
  </si>
  <si>
    <t>8-5-2-2西3</t>
  </si>
  <si>
    <t>张胜文</t>
  </si>
  <si>
    <t>2站</t>
  </si>
  <si>
    <t>8-2-3</t>
  </si>
  <si>
    <t>抛洒、翻、耙2遍、平地、起垄</t>
  </si>
  <si>
    <t>姜成举、刘术文、计红</t>
  </si>
  <si>
    <t>8站</t>
  </si>
  <si>
    <t>8-8-1-2南侧</t>
  </si>
  <si>
    <t>吕庆海</t>
  </si>
  <si>
    <t>8-8-1-2北侧</t>
  </si>
  <si>
    <t>李振</t>
  </si>
  <si>
    <t>第九管理区</t>
  </si>
  <si>
    <t>3-1-1(东）</t>
  </si>
  <si>
    <t>深松、抛撒、翻地、耙地2遍、平地、起垄、镇压、抽水</t>
  </si>
  <si>
    <t>5.44+10+36+19+8+11+3+2=94.44</t>
  </si>
  <si>
    <t>赵成龙</t>
  </si>
  <si>
    <t>3-1-2(中）</t>
  </si>
  <si>
    <t>王忠良</t>
  </si>
  <si>
    <t>3-1-3(西）</t>
  </si>
  <si>
    <t>闫久林</t>
  </si>
  <si>
    <t>6站</t>
  </si>
  <si>
    <t>5-3-1（东）</t>
  </si>
  <si>
    <t>10+36+10+9+8+11=84</t>
  </si>
  <si>
    <t>陈健</t>
  </si>
  <si>
    <t>5-3-1（西）</t>
  </si>
  <si>
    <t>王显庆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</si>
</sst>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C0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shrinkToFit="1"/>
    </xf>
    <xf numFmtId="0" fontId="5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SheetLayoutView="100" workbookViewId="0" topLeftCell="A1">
      <selection activeCell="K24" sqref="K24"/>
    </sheetView>
  </sheetViews>
  <sheetFormatPr defaultColWidth="9.00390625" defaultRowHeight="14.25"/>
  <cols>
    <col min="1" max="1" width="4.875" style="4" customWidth="1"/>
    <col min="2" max="2" width="11.25390625" style="4" customWidth="1"/>
    <col min="3" max="3" width="15.125" style="4" customWidth="1"/>
    <col min="4" max="4" width="12.25390625" style="5" customWidth="1"/>
    <col min="5" max="5" width="9.25390625" style="5" customWidth="1"/>
    <col min="6" max="6" width="11.50390625" style="5" customWidth="1"/>
    <col min="7" max="7" width="7.00390625" style="5" customWidth="1"/>
    <col min="8" max="8" width="8.25390625" style="6" customWidth="1"/>
    <col min="9" max="9" width="9.25390625" style="6" customWidth="1"/>
    <col min="10" max="10" width="30.75390625" style="5" customWidth="1"/>
    <col min="11" max="11" width="27.75390625" style="5" customWidth="1"/>
    <col min="12" max="12" width="13.375" style="5" customWidth="1"/>
    <col min="13" max="13" width="13.625" style="5" customWidth="1"/>
    <col min="14" max="15" width="12.50390625" style="5" customWidth="1"/>
    <col min="16" max="17" width="15.50390625" style="5" customWidth="1"/>
    <col min="18" max="18" width="17.25390625" style="5" customWidth="1"/>
    <col min="19" max="19" width="24.375" style="5" customWidth="1"/>
    <col min="20" max="20" width="22.625" style="5" customWidth="1"/>
    <col min="21" max="16384" width="9.00390625" style="5" customWidth="1"/>
  </cols>
  <sheetData>
    <row r="1" spans="1:20" ht="55.5" customHeight="1">
      <c r="A1" s="7" t="s">
        <v>0</v>
      </c>
      <c r="B1" s="7"/>
      <c r="C1" s="7"/>
      <c r="D1" s="7"/>
      <c r="E1" s="7"/>
      <c r="F1" s="7"/>
      <c r="G1" s="7"/>
      <c r="H1" s="8"/>
      <c r="I1" s="8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22.5" customHeight="1">
      <c r="A2" s="9"/>
      <c r="B2" s="9"/>
      <c r="C2" s="9"/>
      <c r="D2" s="9"/>
      <c r="E2" s="9"/>
      <c r="F2" s="10"/>
      <c r="G2" s="11"/>
      <c r="H2" s="12"/>
      <c r="I2" s="12"/>
      <c r="J2" s="32"/>
      <c r="K2" s="32"/>
      <c r="L2" s="32"/>
      <c r="M2" s="32"/>
      <c r="N2" s="32"/>
      <c r="O2" s="32"/>
      <c r="P2" s="32"/>
      <c r="Q2" s="32"/>
      <c r="R2" s="32"/>
      <c r="S2" s="32"/>
      <c r="T2" s="5" t="s">
        <v>1</v>
      </c>
    </row>
    <row r="3" spans="1:20" s="1" customFormat="1" ht="28.5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33"/>
      <c r="J3" s="34" t="s">
        <v>10</v>
      </c>
      <c r="K3" s="13" t="s">
        <v>11</v>
      </c>
      <c r="L3" s="13" t="s">
        <v>12</v>
      </c>
      <c r="M3" s="13" t="s">
        <v>13</v>
      </c>
      <c r="N3" s="13" t="s">
        <v>14</v>
      </c>
      <c r="O3" s="13" t="s">
        <v>15</v>
      </c>
      <c r="P3" s="13" t="s">
        <v>16</v>
      </c>
      <c r="Q3" s="43" t="s">
        <v>17</v>
      </c>
      <c r="R3" s="43" t="s">
        <v>18</v>
      </c>
      <c r="S3" s="13" t="s">
        <v>19</v>
      </c>
      <c r="T3" s="43" t="s">
        <v>20</v>
      </c>
    </row>
    <row r="4" spans="1:20" s="2" customFormat="1" ht="18" customHeight="1">
      <c r="A4" s="15">
        <v>1</v>
      </c>
      <c r="B4" s="15" t="s">
        <v>21</v>
      </c>
      <c r="C4" s="15" t="s">
        <v>22</v>
      </c>
      <c r="D4" s="16" t="s">
        <v>23</v>
      </c>
      <c r="E4" s="17">
        <v>120</v>
      </c>
      <c r="F4" s="18" t="s">
        <v>24</v>
      </c>
      <c r="G4" s="19" t="s">
        <v>25</v>
      </c>
      <c r="H4" s="20"/>
      <c r="I4" s="20"/>
      <c r="J4" s="20" t="s">
        <v>26</v>
      </c>
      <c r="K4" s="20">
        <v>43.94</v>
      </c>
      <c r="L4" s="17">
        <v>5272.4</v>
      </c>
      <c r="M4" s="17">
        <f>E4*12.5</f>
        <v>1500</v>
      </c>
      <c r="N4" s="17">
        <f>E4*20</f>
        <v>2400</v>
      </c>
      <c r="O4" s="17">
        <f>E4*20</f>
        <v>2400</v>
      </c>
      <c r="P4" s="35">
        <v>5040</v>
      </c>
      <c r="Q4" s="17">
        <f>8160+17977.2</f>
        <v>26137.2</v>
      </c>
      <c r="R4" s="17">
        <f>SUM(L4:Q4)</f>
        <v>42749.600000000006</v>
      </c>
      <c r="S4" s="18" t="s">
        <v>27</v>
      </c>
      <c r="T4" s="17">
        <f>300*E4</f>
        <v>36000</v>
      </c>
    </row>
    <row r="5" spans="1:20" s="2" customFormat="1" ht="24">
      <c r="A5" s="15">
        <v>2</v>
      </c>
      <c r="B5" s="15" t="s">
        <v>28</v>
      </c>
      <c r="C5" s="15" t="s">
        <v>29</v>
      </c>
      <c r="D5" s="21" t="s">
        <v>30</v>
      </c>
      <c r="E5" s="17">
        <v>150</v>
      </c>
      <c r="F5" s="18" t="s">
        <v>31</v>
      </c>
      <c r="G5" s="19" t="s">
        <v>25</v>
      </c>
      <c r="H5" s="19"/>
      <c r="I5" s="19"/>
      <c r="J5" s="36" t="s">
        <v>32</v>
      </c>
      <c r="K5" s="20" t="s">
        <v>33</v>
      </c>
      <c r="L5" s="17">
        <v>13950</v>
      </c>
      <c r="M5" s="17">
        <f>E5*12.5</f>
        <v>1875</v>
      </c>
      <c r="N5" s="17">
        <f>E5*20</f>
        <v>3000</v>
      </c>
      <c r="O5" s="17"/>
      <c r="P5" s="17"/>
      <c r="Q5" s="17"/>
      <c r="R5" s="17">
        <f>SUM(L5:Q5)</f>
        <v>18825</v>
      </c>
      <c r="S5" s="44" t="s">
        <v>34</v>
      </c>
      <c r="T5" s="17">
        <f>300*E5</f>
        <v>45000</v>
      </c>
    </row>
    <row r="6" spans="1:20" s="2" customFormat="1" ht="18" customHeight="1">
      <c r="A6" s="15">
        <v>3</v>
      </c>
      <c r="B6" s="15" t="s">
        <v>28</v>
      </c>
      <c r="C6" s="15" t="s">
        <v>22</v>
      </c>
      <c r="D6" s="21" t="s">
        <v>35</v>
      </c>
      <c r="E6" s="17">
        <v>112.5</v>
      </c>
      <c r="F6" s="18" t="s">
        <v>31</v>
      </c>
      <c r="G6" s="19" t="s">
        <v>25</v>
      </c>
      <c r="H6" s="19"/>
      <c r="I6" s="19"/>
      <c r="J6" s="20" t="s">
        <v>36</v>
      </c>
      <c r="K6" s="20" t="s">
        <v>37</v>
      </c>
      <c r="L6" s="17">
        <v>6862.5</v>
      </c>
      <c r="M6" s="17">
        <v>1406.25</v>
      </c>
      <c r="N6" s="17">
        <f>E6*20</f>
        <v>2250</v>
      </c>
      <c r="O6" s="17"/>
      <c r="P6" s="17"/>
      <c r="Q6" s="17"/>
      <c r="R6" s="17">
        <f>SUM(L6:Q6)</f>
        <v>10518.75</v>
      </c>
      <c r="S6" s="18" t="s">
        <v>38</v>
      </c>
      <c r="T6" s="17">
        <f>300*E6</f>
        <v>33750</v>
      </c>
    </row>
    <row r="7" spans="1:20" s="2" customFormat="1" ht="18" customHeight="1">
      <c r="A7" s="15">
        <v>4</v>
      </c>
      <c r="B7" s="15" t="s">
        <v>39</v>
      </c>
      <c r="C7" s="15" t="s">
        <v>40</v>
      </c>
      <c r="D7" s="22" t="s">
        <v>41</v>
      </c>
      <c r="E7" s="17">
        <v>150</v>
      </c>
      <c r="F7" s="18" t="s">
        <v>24</v>
      </c>
      <c r="G7" s="19" t="s">
        <v>25</v>
      </c>
      <c r="H7" s="19"/>
      <c r="I7" s="19"/>
      <c r="J7" s="19"/>
      <c r="K7" s="19"/>
      <c r="L7" s="19"/>
      <c r="M7" s="17">
        <f>E7*12.5</f>
        <v>1875</v>
      </c>
      <c r="N7" s="17">
        <f>E7*20</f>
        <v>3000</v>
      </c>
      <c r="O7" s="17"/>
      <c r="P7" s="17">
        <v>13050</v>
      </c>
      <c r="Q7" s="17"/>
      <c r="R7" s="17">
        <f aca="true" t="shared" si="0" ref="R7:R19">SUM(L7:Q7)</f>
        <v>17925</v>
      </c>
      <c r="S7" s="18" t="s">
        <v>42</v>
      </c>
      <c r="T7" s="17">
        <f aca="true" t="shared" si="1" ref="T7:T19">300*E7</f>
        <v>45000</v>
      </c>
    </row>
    <row r="8" spans="1:20" s="2" customFormat="1" ht="18" customHeight="1">
      <c r="A8" s="15">
        <v>5</v>
      </c>
      <c r="B8" s="23" t="s">
        <v>39</v>
      </c>
      <c r="C8" s="23" t="s">
        <v>43</v>
      </c>
      <c r="D8" s="24" t="s">
        <v>44</v>
      </c>
      <c r="E8" s="25">
        <v>225</v>
      </c>
      <c r="F8" s="25" t="s">
        <v>24</v>
      </c>
      <c r="G8" s="19" t="s">
        <v>25</v>
      </c>
      <c r="H8" s="26"/>
      <c r="I8" s="26"/>
      <c r="J8" s="27" t="s">
        <v>45</v>
      </c>
      <c r="K8" s="26"/>
      <c r="L8" s="26"/>
      <c r="M8" s="37">
        <v>2812.5</v>
      </c>
      <c r="N8" s="38">
        <v>4500</v>
      </c>
      <c r="O8" s="39"/>
      <c r="P8" s="40">
        <v>19575</v>
      </c>
      <c r="Q8" s="45">
        <v>34224.95</v>
      </c>
      <c r="R8" s="17">
        <f t="shared" si="0"/>
        <v>61112.45</v>
      </c>
      <c r="S8" s="25" t="s">
        <v>46</v>
      </c>
      <c r="T8" s="17">
        <f t="shared" si="1"/>
        <v>67500</v>
      </c>
    </row>
    <row r="9" spans="1:20" s="2" customFormat="1" ht="18" customHeight="1">
      <c r="A9" s="15">
        <v>6</v>
      </c>
      <c r="B9" s="27" t="s">
        <v>39</v>
      </c>
      <c r="C9" s="27" t="s">
        <v>22</v>
      </c>
      <c r="D9" s="22" t="s">
        <v>47</v>
      </c>
      <c r="E9" s="26">
        <v>180</v>
      </c>
      <c r="F9" s="18" t="s">
        <v>31</v>
      </c>
      <c r="G9" s="19" t="s">
        <v>25</v>
      </c>
      <c r="H9" s="19"/>
      <c r="I9" s="19"/>
      <c r="J9" s="20" t="s">
        <v>48</v>
      </c>
      <c r="K9" s="19"/>
      <c r="L9" s="19"/>
      <c r="M9" s="17">
        <f>E9*12.5</f>
        <v>2250</v>
      </c>
      <c r="N9" s="17">
        <f>E9*20</f>
        <v>3600</v>
      </c>
      <c r="O9" s="17"/>
      <c r="P9" s="17">
        <f aca="true" t="shared" si="2" ref="P9:P11">E9*87</f>
        <v>15660</v>
      </c>
      <c r="Q9" s="17">
        <v>14098.6</v>
      </c>
      <c r="R9" s="17">
        <f t="shared" si="0"/>
        <v>35608.6</v>
      </c>
      <c r="S9" s="18" t="s">
        <v>49</v>
      </c>
      <c r="T9" s="17">
        <f t="shared" si="1"/>
        <v>54000</v>
      </c>
    </row>
    <row r="10" spans="1:20" s="2" customFormat="1" ht="18" customHeight="1">
      <c r="A10" s="15">
        <v>7</v>
      </c>
      <c r="B10" s="27" t="s">
        <v>39</v>
      </c>
      <c r="C10" s="27" t="s">
        <v>22</v>
      </c>
      <c r="D10" s="22" t="s">
        <v>50</v>
      </c>
      <c r="E10" s="26">
        <v>180</v>
      </c>
      <c r="F10" s="18" t="s">
        <v>31</v>
      </c>
      <c r="G10" s="19" t="s">
        <v>25</v>
      </c>
      <c r="H10" s="19"/>
      <c r="I10" s="19"/>
      <c r="J10" s="20" t="s">
        <v>48</v>
      </c>
      <c r="K10" s="19"/>
      <c r="L10" s="19"/>
      <c r="M10" s="17">
        <f>E10*12.5</f>
        <v>2250</v>
      </c>
      <c r="N10" s="17">
        <f>E10*20</f>
        <v>3600</v>
      </c>
      <c r="O10" s="17"/>
      <c r="P10" s="17">
        <f t="shared" si="2"/>
        <v>15660</v>
      </c>
      <c r="Q10" s="17">
        <v>14098.6</v>
      </c>
      <c r="R10" s="17">
        <f t="shared" si="0"/>
        <v>35608.6</v>
      </c>
      <c r="S10" s="18" t="s">
        <v>51</v>
      </c>
      <c r="T10" s="17">
        <f t="shared" si="1"/>
        <v>54000</v>
      </c>
    </row>
    <row r="11" spans="1:20" s="2" customFormat="1" ht="18" customHeight="1">
      <c r="A11" s="15">
        <v>8</v>
      </c>
      <c r="B11" s="27" t="s">
        <v>39</v>
      </c>
      <c r="C11" s="27" t="s">
        <v>22</v>
      </c>
      <c r="D11" s="22" t="s">
        <v>52</v>
      </c>
      <c r="E11" s="26">
        <v>225</v>
      </c>
      <c r="F11" s="18" t="s">
        <v>31</v>
      </c>
      <c r="G11" s="19" t="s">
        <v>25</v>
      </c>
      <c r="H11" s="19"/>
      <c r="I11" s="19"/>
      <c r="J11" s="20" t="s">
        <v>48</v>
      </c>
      <c r="K11" s="19"/>
      <c r="L11" s="19"/>
      <c r="M11" s="17">
        <f>E11*12.5</f>
        <v>2812.5</v>
      </c>
      <c r="N11" s="17">
        <f>E11*20</f>
        <v>4500</v>
      </c>
      <c r="O11" s="17"/>
      <c r="P11" s="17">
        <f t="shared" si="2"/>
        <v>19575</v>
      </c>
      <c r="Q11" s="17">
        <v>17348.25</v>
      </c>
      <c r="R11" s="17">
        <f t="shared" si="0"/>
        <v>44235.75</v>
      </c>
      <c r="S11" s="18" t="s">
        <v>53</v>
      </c>
      <c r="T11" s="17">
        <f t="shared" si="1"/>
        <v>67500</v>
      </c>
    </row>
    <row r="12" spans="1:20" s="3" customFormat="1" ht="18" customHeight="1">
      <c r="A12" s="15">
        <v>9</v>
      </c>
      <c r="B12" s="15" t="s">
        <v>39</v>
      </c>
      <c r="C12" s="15" t="s">
        <v>54</v>
      </c>
      <c r="D12" s="21" t="s">
        <v>55</v>
      </c>
      <c r="E12" s="17">
        <v>240</v>
      </c>
      <c r="F12" s="28" t="s">
        <v>31</v>
      </c>
      <c r="G12" s="19" t="s">
        <v>25</v>
      </c>
      <c r="H12" s="19"/>
      <c r="I12" s="19"/>
      <c r="J12" s="41" t="s">
        <v>56</v>
      </c>
      <c r="K12" s="19"/>
      <c r="L12" s="19"/>
      <c r="M12" s="42">
        <v>3000</v>
      </c>
      <c r="N12" s="42">
        <f>E12*20</f>
        <v>4800</v>
      </c>
      <c r="O12" s="42"/>
      <c r="P12" s="42">
        <v>20160</v>
      </c>
      <c r="Q12" s="42">
        <v>18064.8</v>
      </c>
      <c r="R12" s="17">
        <f t="shared" si="0"/>
        <v>46024.8</v>
      </c>
      <c r="S12" s="28" t="s">
        <v>57</v>
      </c>
      <c r="T12" s="17">
        <f t="shared" si="1"/>
        <v>72000</v>
      </c>
    </row>
    <row r="13" spans="1:20" s="3" customFormat="1" ht="18" customHeight="1">
      <c r="A13" s="15">
        <v>10</v>
      </c>
      <c r="B13" s="15" t="s">
        <v>39</v>
      </c>
      <c r="C13" s="15" t="s">
        <v>58</v>
      </c>
      <c r="D13" s="21" t="s">
        <v>59</v>
      </c>
      <c r="E13" s="17">
        <v>150</v>
      </c>
      <c r="F13" s="28" t="s">
        <v>24</v>
      </c>
      <c r="G13" s="19" t="s">
        <v>25</v>
      </c>
      <c r="H13" s="19"/>
      <c r="I13" s="19"/>
      <c r="J13" s="41" t="s">
        <v>45</v>
      </c>
      <c r="K13" s="19"/>
      <c r="L13" s="19"/>
      <c r="M13" s="42">
        <v>1875</v>
      </c>
      <c r="N13" s="42">
        <v>3000</v>
      </c>
      <c r="O13" s="42"/>
      <c r="P13" s="42">
        <v>11550</v>
      </c>
      <c r="Q13" s="42">
        <v>20026</v>
      </c>
      <c r="R13" s="17">
        <v>36451</v>
      </c>
      <c r="S13" s="28" t="s">
        <v>60</v>
      </c>
      <c r="T13" s="17">
        <v>45000</v>
      </c>
    </row>
    <row r="14" spans="1:20" s="3" customFormat="1" ht="18" customHeight="1">
      <c r="A14" s="15">
        <v>11</v>
      </c>
      <c r="B14" s="15" t="s">
        <v>39</v>
      </c>
      <c r="C14" s="15" t="s">
        <v>58</v>
      </c>
      <c r="D14" s="21" t="s">
        <v>61</v>
      </c>
      <c r="E14" s="17">
        <v>150</v>
      </c>
      <c r="F14" s="28" t="s">
        <v>24</v>
      </c>
      <c r="G14" s="19" t="s">
        <v>25</v>
      </c>
      <c r="H14" s="19"/>
      <c r="I14" s="19"/>
      <c r="J14" s="41" t="s">
        <v>45</v>
      </c>
      <c r="K14" s="19"/>
      <c r="L14" s="19"/>
      <c r="M14" s="42">
        <v>1875</v>
      </c>
      <c r="N14" s="42">
        <v>3000</v>
      </c>
      <c r="O14" s="42"/>
      <c r="P14" s="42">
        <v>11550</v>
      </c>
      <c r="Q14" s="42">
        <v>20026</v>
      </c>
      <c r="R14" s="17">
        <v>36451</v>
      </c>
      <c r="S14" s="28" t="s">
        <v>62</v>
      </c>
      <c r="T14" s="17">
        <v>45000</v>
      </c>
    </row>
    <row r="15" spans="1:20" s="2" customFormat="1" ht="18" customHeight="1">
      <c r="A15" s="15">
        <v>12</v>
      </c>
      <c r="B15" s="15" t="s">
        <v>63</v>
      </c>
      <c r="C15" s="15" t="s">
        <v>54</v>
      </c>
      <c r="D15" s="20" t="s">
        <v>64</v>
      </c>
      <c r="E15" s="17">
        <v>150</v>
      </c>
      <c r="F15" s="18" t="s">
        <v>24</v>
      </c>
      <c r="G15" s="19" t="s">
        <v>25</v>
      </c>
      <c r="H15" s="19"/>
      <c r="I15" s="19"/>
      <c r="J15" s="15" t="s">
        <v>65</v>
      </c>
      <c r="K15" s="15" t="s">
        <v>66</v>
      </c>
      <c r="L15" s="17">
        <v>14166</v>
      </c>
      <c r="M15" s="17">
        <f aca="true" t="shared" si="3" ref="M15:M19">E15*12.5</f>
        <v>1875</v>
      </c>
      <c r="N15" s="17">
        <f>E15*20</f>
        <v>3000</v>
      </c>
      <c r="O15" s="17">
        <f>E15*20</f>
        <v>3000</v>
      </c>
      <c r="P15" s="19"/>
      <c r="Q15" s="17">
        <v>39197</v>
      </c>
      <c r="R15" s="17">
        <f>SUM(L15:Q15)</f>
        <v>61238</v>
      </c>
      <c r="S15" s="18" t="s">
        <v>67</v>
      </c>
      <c r="T15" s="17">
        <f>300*E15</f>
        <v>45000</v>
      </c>
    </row>
    <row r="16" spans="1:20" s="2" customFormat="1" ht="18" customHeight="1">
      <c r="A16" s="15">
        <v>13</v>
      </c>
      <c r="B16" s="15" t="s">
        <v>63</v>
      </c>
      <c r="C16" s="15" t="s">
        <v>54</v>
      </c>
      <c r="D16" s="20" t="s">
        <v>68</v>
      </c>
      <c r="E16" s="17">
        <v>150</v>
      </c>
      <c r="F16" s="18" t="s">
        <v>24</v>
      </c>
      <c r="G16" s="19" t="s">
        <v>25</v>
      </c>
      <c r="H16" s="19"/>
      <c r="I16" s="19"/>
      <c r="J16" s="15" t="s">
        <v>65</v>
      </c>
      <c r="K16" s="15" t="s">
        <v>66</v>
      </c>
      <c r="L16" s="17">
        <v>14166</v>
      </c>
      <c r="M16" s="17">
        <f t="shared" si="3"/>
        <v>1875</v>
      </c>
      <c r="N16" s="17">
        <f>E16*20</f>
        <v>3000</v>
      </c>
      <c r="O16" s="17">
        <f aca="true" t="shared" si="4" ref="O15:O19">E16*20</f>
        <v>3000</v>
      </c>
      <c r="P16" s="19"/>
      <c r="Q16" s="17">
        <v>39197</v>
      </c>
      <c r="R16" s="17">
        <f>SUM(L16:Q16)</f>
        <v>61238</v>
      </c>
      <c r="S16" s="18" t="s">
        <v>69</v>
      </c>
      <c r="T16" s="17">
        <f>300*E16</f>
        <v>45000</v>
      </c>
    </row>
    <row r="17" spans="1:20" s="2" customFormat="1" ht="18" customHeight="1">
      <c r="A17" s="15">
        <v>14</v>
      </c>
      <c r="B17" s="15" t="s">
        <v>63</v>
      </c>
      <c r="C17" s="15" t="s">
        <v>54</v>
      </c>
      <c r="D17" s="20" t="s">
        <v>70</v>
      </c>
      <c r="E17" s="17">
        <v>150</v>
      </c>
      <c r="F17" s="18" t="s">
        <v>24</v>
      </c>
      <c r="G17" s="19" t="s">
        <v>25</v>
      </c>
      <c r="H17" s="19"/>
      <c r="I17" s="19"/>
      <c r="J17" s="15" t="s">
        <v>65</v>
      </c>
      <c r="K17" s="15" t="s">
        <v>66</v>
      </c>
      <c r="L17" s="17">
        <v>14166</v>
      </c>
      <c r="M17" s="17">
        <f t="shared" si="3"/>
        <v>1875</v>
      </c>
      <c r="N17" s="17">
        <f>E17*20</f>
        <v>3000</v>
      </c>
      <c r="O17" s="17">
        <f t="shared" si="4"/>
        <v>3000</v>
      </c>
      <c r="P17" s="19"/>
      <c r="Q17" s="17">
        <v>39197</v>
      </c>
      <c r="R17" s="17">
        <f>SUM(L17:Q17)</f>
        <v>61238</v>
      </c>
      <c r="S17" s="18" t="s">
        <v>71</v>
      </c>
      <c r="T17" s="17">
        <f>300*E17</f>
        <v>45000</v>
      </c>
    </row>
    <row r="18" spans="1:20" s="2" customFormat="1" ht="18" customHeight="1">
      <c r="A18" s="15">
        <v>15</v>
      </c>
      <c r="B18" s="15" t="s">
        <v>63</v>
      </c>
      <c r="C18" s="15" t="s">
        <v>72</v>
      </c>
      <c r="D18" s="21" t="s">
        <v>73</v>
      </c>
      <c r="E18" s="17">
        <v>105</v>
      </c>
      <c r="F18" s="18" t="s">
        <v>31</v>
      </c>
      <c r="G18" s="19" t="s">
        <v>25</v>
      </c>
      <c r="H18" s="19"/>
      <c r="I18" s="19"/>
      <c r="J18" s="20" t="s">
        <v>48</v>
      </c>
      <c r="K18" s="20" t="s">
        <v>74</v>
      </c>
      <c r="L18" s="17">
        <v>8820</v>
      </c>
      <c r="M18" s="17">
        <f t="shared" si="3"/>
        <v>1312.5</v>
      </c>
      <c r="N18" s="17">
        <f>E18*20</f>
        <v>2100</v>
      </c>
      <c r="O18" s="17">
        <f t="shared" si="4"/>
        <v>2100</v>
      </c>
      <c r="P18" s="19"/>
      <c r="Q18" s="17">
        <v>4935</v>
      </c>
      <c r="R18" s="17">
        <f>SUM(L18:Q18)</f>
        <v>19267.5</v>
      </c>
      <c r="S18" s="18" t="s">
        <v>75</v>
      </c>
      <c r="T18" s="17">
        <f>300*E18</f>
        <v>31500</v>
      </c>
    </row>
    <row r="19" spans="1:20" s="2" customFormat="1" ht="18" customHeight="1">
      <c r="A19" s="15">
        <v>16</v>
      </c>
      <c r="B19" s="15" t="s">
        <v>63</v>
      </c>
      <c r="C19" s="15" t="s">
        <v>72</v>
      </c>
      <c r="D19" s="21" t="s">
        <v>76</v>
      </c>
      <c r="E19" s="17">
        <v>102.5</v>
      </c>
      <c r="F19" s="18" t="s">
        <v>31</v>
      </c>
      <c r="G19" s="19" t="s">
        <v>25</v>
      </c>
      <c r="H19" s="19"/>
      <c r="I19" s="19"/>
      <c r="J19" s="20" t="s">
        <v>48</v>
      </c>
      <c r="K19" s="20" t="s">
        <v>74</v>
      </c>
      <c r="L19" s="17">
        <v>8610</v>
      </c>
      <c r="M19" s="17">
        <f t="shared" si="3"/>
        <v>1281.25</v>
      </c>
      <c r="N19" s="17">
        <f>E19*20</f>
        <v>2050</v>
      </c>
      <c r="O19" s="17">
        <f t="shared" si="4"/>
        <v>2050</v>
      </c>
      <c r="P19" s="19"/>
      <c r="Q19" s="17">
        <v>4700</v>
      </c>
      <c r="R19" s="17">
        <f>SUM(L19:Q19)</f>
        <v>18691.25</v>
      </c>
      <c r="S19" s="18" t="s">
        <v>77</v>
      </c>
      <c r="T19" s="17">
        <f>300*E19</f>
        <v>30750</v>
      </c>
    </row>
    <row r="20" spans="1:20" ht="18" customHeight="1">
      <c r="A20" s="29"/>
      <c r="B20" s="29" t="s">
        <v>18</v>
      </c>
      <c r="C20" s="29"/>
      <c r="D20" s="30"/>
      <c r="E20" s="30">
        <f>SUM(E4:E19)</f>
        <v>2540</v>
      </c>
      <c r="F20" s="30"/>
      <c r="G20" s="30"/>
      <c r="H20" s="31"/>
      <c r="I20" s="31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>
        <f>SUM(T4:T19)</f>
        <v>762000</v>
      </c>
    </row>
  </sheetData>
  <sheetProtection/>
  <mergeCells count="3">
    <mergeCell ref="A1:T1"/>
    <mergeCell ref="I2:Q2"/>
    <mergeCell ref="H3:I3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A.</cp:lastModifiedBy>
  <dcterms:created xsi:type="dcterms:W3CDTF">2016-12-02T08:54:00Z</dcterms:created>
  <dcterms:modified xsi:type="dcterms:W3CDTF">2023-04-27T01:26:31Z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198E7BB178044392B2C043AA45D07FB8</vt:lpwstr>
  </property>
</Properties>
</file>