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3" r:id="rId1"/>
    <sheet name="__ValidateDict__" sheetId="2" state="hidden" r:id="rId2"/>
  </sheets>
  <definedNames>
    <definedName name="_xlnm._FilterDatabase" localSheetId="0" hidden="1">Sheet1!$A$4:$X$42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<sst xmlns="http://schemas.openxmlformats.org/spreadsheetml/2006/main" count="320" uniqueCount="130">
  <si>
    <t>北大荒集团黑龙江红光农场有限公司2024年计划竞价发包旱田地块表</t>
  </si>
  <si>
    <t>单位：</t>
  </si>
  <si>
    <t>北大荒集团黑龙江红光农场有限公司</t>
  </si>
  <si>
    <t>单位：亩、元、元/亩、万元/标的</t>
  </si>
  <si>
    <t>序号</t>
  </si>
  <si>
    <t>地号</t>
  </si>
  <si>
    <t>坐落位置</t>
  </si>
  <si>
    <t>面积（亩）</t>
  </si>
  <si>
    <t>前茬作物</t>
  </si>
  <si>
    <t>种植作物</t>
  </si>
  <si>
    <t>亩竞租
底价
（元/亩）</t>
  </si>
  <si>
    <t>最终交易价格                                         合计</t>
  </si>
  <si>
    <t>合同履约保证金</t>
  </si>
  <si>
    <t>化肥款</t>
  </si>
  <si>
    <t>产品作业费</t>
  </si>
  <si>
    <t>水利及道路
维护费</t>
  </si>
  <si>
    <t>种植保证金</t>
  </si>
  <si>
    <t>水利工程维护费</t>
  </si>
  <si>
    <t>竞租保证金
（万元/标的）</t>
  </si>
  <si>
    <t>备注</t>
  </si>
  <si>
    <t>单价
（元/亩）</t>
  </si>
  <si>
    <t>金额（元）</t>
  </si>
  <si>
    <t>作业项目</t>
  </si>
  <si>
    <t>南猪号</t>
  </si>
  <si>
    <t>叶家管理区第一作业站</t>
  </si>
  <si>
    <t>大豆</t>
  </si>
  <si>
    <t>深松、耙1遍、起垄</t>
  </si>
  <si>
    <t>基建北</t>
  </si>
  <si>
    <t>油库东</t>
  </si>
  <si>
    <t>叶家管理区第二作业站</t>
  </si>
  <si>
    <t>玉米</t>
  </si>
  <si>
    <t>深翻、耙2遍、起垄</t>
  </si>
  <si>
    <t>叉东</t>
  </si>
  <si>
    <t>一百三西</t>
  </si>
  <si>
    <t>二队七晌七</t>
  </si>
  <si>
    <t>三队九号</t>
  </si>
  <si>
    <t>叶家管理区第三作业站</t>
  </si>
  <si>
    <t>农具厂房后</t>
  </si>
  <si>
    <t>学校房后</t>
  </si>
  <si>
    <t>三队南1号</t>
  </si>
  <si>
    <t>自西向东</t>
  </si>
  <si>
    <t>三队牛场西</t>
  </si>
  <si>
    <t>孙广道南</t>
  </si>
  <si>
    <t>叶家管理区第五作业站</t>
  </si>
  <si>
    <t>五队房后</t>
  </si>
  <si>
    <t>实验站3号</t>
  </si>
  <si>
    <t>老鳖盖</t>
  </si>
  <si>
    <t>叶家管理区第七作业站</t>
  </si>
  <si>
    <t>七队三道岗东</t>
  </si>
  <si>
    <t>八队四道岗西</t>
  </si>
  <si>
    <t>叶家管理区第八作业站</t>
  </si>
  <si>
    <t>深松、耙2遍、起垄</t>
  </si>
  <si>
    <t>八队南北垄</t>
  </si>
  <si>
    <t>八队西山北</t>
  </si>
  <si>
    <t>八队农具厂东</t>
  </si>
  <si>
    <t>八队东西垄</t>
  </si>
  <si>
    <t>自南向北（除北边60亩）</t>
  </si>
  <si>
    <t>九队家东</t>
  </si>
  <si>
    <t>陈家管理区第九作业站</t>
  </si>
  <si>
    <t>深松、耙3遍、起垄</t>
  </si>
  <si>
    <t>九队家南</t>
  </si>
  <si>
    <t>大排南</t>
  </si>
  <si>
    <t>陈家管理区第十作业站</t>
  </si>
  <si>
    <t>自东向西（除去基本田面积剩余面积为竞价地）</t>
  </si>
  <si>
    <t>万顺唐</t>
  </si>
  <si>
    <t>翻地、耙2遍、起垄</t>
  </si>
  <si>
    <t>自东向西（除去300亩面积剩余面积为竞价地）</t>
  </si>
  <si>
    <t>羊号</t>
  </si>
  <si>
    <t>自西向东（除去基本田面积剩余面积为竞价地）</t>
  </si>
  <si>
    <t>十一队7号地</t>
  </si>
  <si>
    <t>陈家管理区第十一作业站</t>
  </si>
  <si>
    <t>自南向北610.47亩为竞价地面积</t>
  </si>
  <si>
    <t>十一队3-4号地</t>
  </si>
  <si>
    <t>自西向东751.85亩为竞价地面积</t>
  </si>
  <si>
    <t>十一队5号地</t>
  </si>
  <si>
    <t>十一队8号地</t>
  </si>
  <si>
    <t>十一队1号地</t>
  </si>
  <si>
    <t>十一队12号地</t>
  </si>
  <si>
    <t>十二队11号地</t>
  </si>
  <si>
    <t>陈家管理区第十二作业站</t>
  </si>
  <si>
    <t>十二队12号地</t>
  </si>
  <si>
    <t>翻地、耙1遍、起垄</t>
  </si>
  <si>
    <t>十二队4号地</t>
  </si>
  <si>
    <t>十二队10号地</t>
  </si>
  <si>
    <t>十二队3号地</t>
  </si>
  <si>
    <t>自南向北（除去基本田面积剩余面积为竞价地）</t>
  </si>
  <si>
    <t>十二队2号地</t>
  </si>
  <si>
    <t>玉米/大豆</t>
  </si>
  <si>
    <t>玉米茬453.2亩.大豆茬163.61亩.</t>
  </si>
  <si>
    <t>站东</t>
  </si>
  <si>
    <t>南古镇管理区第四作业站</t>
  </si>
  <si>
    <t>迷魂阵</t>
  </si>
  <si>
    <t>南古镇管理区第十三作业站</t>
  </si>
  <si>
    <t>自西向东505亩竞价</t>
  </si>
  <si>
    <t>二十七垧</t>
  </si>
  <si>
    <t>自西向东354亩竞价</t>
  </si>
  <si>
    <t>十八垧</t>
  </si>
  <si>
    <t>一百垧</t>
  </si>
  <si>
    <t>自西向东278亩竞价</t>
  </si>
  <si>
    <t>甜菜茬</t>
  </si>
  <si>
    <t>王老歪东</t>
  </si>
  <si>
    <t>自东向西去除50亩零块地150亩竞价</t>
  </si>
  <si>
    <t>六号东</t>
  </si>
  <si>
    <t>南古镇管理区第十四作业站</t>
  </si>
  <si>
    <t>六号西</t>
  </si>
  <si>
    <t>七号地</t>
  </si>
  <si>
    <t>自东向西187亩竞价</t>
  </si>
  <si>
    <t>二号中节</t>
  </si>
  <si>
    <t>合计</t>
  </si>
  <si>
    <t>注释：以上竞拍机动地块面积为2023年耕地发包面积，若耕地面积存在差异，以实际测量为准，费用多退少补。竞拍机动地不调差、不退树影地。</t>
  </si>
  <si>
    <t>年度</t>
  </si>
  <si>
    <t>2023</t>
  </si>
  <si>
    <t>所在单位</t>
  </si>
  <si>
    <t>红光农场-叶家管理区-第八作业站</t>
  </si>
  <si>
    <t>红光农场-叶家管理区-第五作业站</t>
  </si>
  <si>
    <t>红光农场-叶家管理区-第七作业站</t>
  </si>
  <si>
    <t>红光农场-叶家管理区-第一作业站</t>
  </si>
  <si>
    <t>红光农场-叶家管理区-第六作业站</t>
  </si>
  <si>
    <t>红光农场-叶家管理区-第二作业站</t>
  </si>
  <si>
    <t>红光农场-叶家管理区-第三作业站</t>
  </si>
  <si>
    <t>红光农场-南古镇管理区-第十三作业站</t>
  </si>
  <si>
    <t>红光农场-南古镇管理区-第四作业站</t>
  </si>
  <si>
    <t>红光农场-南古镇管理区-第十四作业站</t>
  </si>
  <si>
    <t>红光农场-陈家管理区-第十一作业站</t>
  </si>
  <si>
    <t>红光农场-陈家管理区-第十二作业站</t>
  </si>
  <si>
    <t>红光农场-陈家管理区-第九作业站</t>
  </si>
  <si>
    <t>红光农场-陈家管理区-第十作业站</t>
  </si>
  <si>
    <t>类型</t>
  </si>
  <si>
    <t>农户</t>
  </si>
  <si>
    <t>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</si>
</sst>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5"/>
  <sheetViews>
    <sheetView tabSelected="1" zoomScale="70" zoomScaleNormal="70" topLeftCell="A30" workbookViewId="0">
      <selection activeCell="A1" sqref="A1:X55"/>
    </sheetView>
  </sheetViews>
  <sheetFormatPr defaultColWidth="9" defaultRowHeight="14.4"/>
  <cols>
    <col min="1" max="1" width="5.73148148148148" style="4" customWidth="1"/>
    <col min="2" max="2" width="17.5" style="4" customWidth="1"/>
    <col min="3" max="3" width="26.7777777777778" style="4" customWidth="1"/>
    <col min="4" max="4" width="14" style="4" customWidth="1"/>
    <col min="5" max="5" width="10" style="4" customWidth="1"/>
    <col min="6" max="6" width="8.12962962962963" style="4" customWidth="1"/>
    <col min="7" max="7" width="13.6296296296296" style="4" customWidth="1"/>
    <col min="8" max="8" width="13.0833333333333" style="4" customWidth="1"/>
    <col min="9" max="9" width="8.23148148148148" style="4" customWidth="1"/>
    <col min="10" max="10" width="11.6296296296296" style="4" customWidth="1"/>
    <col min="11" max="11" width="9.37962962962963" style="4" customWidth="1"/>
    <col min="12" max="12" width="11.6296296296296" style="4" customWidth="1"/>
    <col min="13" max="13" width="11.5" style="4" customWidth="1"/>
    <col min="14" max="14" width="21.2407407407407" style="5" customWidth="1"/>
    <col min="15" max="15" width="11.6296296296296" style="4" customWidth="1"/>
    <col min="16" max="16" width="14.8796296296296" style="4" customWidth="1"/>
    <col min="17" max="17" width="11.6296296296296" style="4" customWidth="1"/>
    <col min="18" max="18" width="12.5" style="4" customWidth="1"/>
    <col min="19" max="19" width="11.6296296296296" style="4" customWidth="1"/>
    <col min="20" max="20" width="8.37962962962963" style="4" customWidth="1"/>
    <col min="21" max="21" width="11.6296296296296" style="4" customWidth="1"/>
    <col min="22" max="22" width="10.3796296296296" style="4" customWidth="1"/>
    <col min="23" max="23" width="14.5462962962963" style="4" customWidth="1"/>
    <col min="24" max="24" width="47.712962962963" style="4" customWidth="1"/>
    <col min="25" max="16383" width="9" style="4"/>
  </cols>
  <sheetData>
    <row r="1" ht="25.8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19" customHeight="1" spans="1:24">
      <c r="A2" s="4" t="s">
        <v>1</v>
      </c>
      <c r="B2" s="7" t="s">
        <v>2</v>
      </c>
      <c r="C2" s="7"/>
      <c r="U2" s="36" t="s">
        <v>3</v>
      </c>
      <c r="V2" s="36"/>
      <c r="W2" s="36"/>
      <c r="X2" s="36"/>
    </row>
    <row r="3" s="1" customFormat="1" ht="38" customHeight="1" spans="1:24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8" t="s">
        <v>10</v>
      </c>
      <c r="H3" s="10" t="s">
        <v>11</v>
      </c>
      <c r="I3" s="30"/>
      <c r="J3" s="31" t="s">
        <v>12</v>
      </c>
      <c r="K3" s="32"/>
      <c r="L3" s="33" t="s">
        <v>13</v>
      </c>
      <c r="M3" s="32"/>
      <c r="N3" s="31" t="s">
        <v>14</v>
      </c>
      <c r="O3" s="33"/>
      <c r="P3" s="32"/>
      <c r="Q3" s="31" t="s">
        <v>15</v>
      </c>
      <c r="R3" s="32"/>
      <c r="S3" s="31" t="s">
        <v>16</v>
      </c>
      <c r="T3" s="32"/>
      <c r="U3" s="31" t="s">
        <v>17</v>
      </c>
      <c r="V3" s="32"/>
      <c r="W3" s="8" t="s">
        <v>18</v>
      </c>
      <c r="X3" s="8" t="s">
        <v>19</v>
      </c>
    </row>
    <row r="4" s="2" customFormat="1" ht="32" customHeight="1" spans="1:24">
      <c r="A4" s="8"/>
      <c r="B4" s="8"/>
      <c r="C4" s="8"/>
      <c r="D4" s="8"/>
      <c r="E4" s="11"/>
      <c r="F4" s="11"/>
      <c r="G4" s="8"/>
      <c r="H4" s="8" t="s">
        <v>20</v>
      </c>
      <c r="I4" s="8" t="s">
        <v>21</v>
      </c>
      <c r="J4" s="8" t="s">
        <v>20</v>
      </c>
      <c r="K4" s="8" t="s">
        <v>21</v>
      </c>
      <c r="L4" s="8" t="s">
        <v>20</v>
      </c>
      <c r="M4" s="8" t="s">
        <v>21</v>
      </c>
      <c r="N4" s="8" t="s">
        <v>22</v>
      </c>
      <c r="O4" s="8" t="s">
        <v>20</v>
      </c>
      <c r="P4" s="8" t="s">
        <v>21</v>
      </c>
      <c r="Q4" s="8" t="s">
        <v>20</v>
      </c>
      <c r="R4" s="8" t="s">
        <v>21</v>
      </c>
      <c r="S4" s="8" t="s">
        <v>20</v>
      </c>
      <c r="T4" s="8" t="s">
        <v>21</v>
      </c>
      <c r="U4" s="8" t="s">
        <v>20</v>
      </c>
      <c r="V4" s="8" t="s">
        <v>21</v>
      </c>
      <c r="W4" s="8"/>
      <c r="X4" s="8"/>
    </row>
    <row r="5" s="1" customFormat="1" ht="23" customHeight="1" spans="1:24">
      <c r="A5" s="12">
        <v>1</v>
      </c>
      <c r="B5" s="13" t="s">
        <v>23</v>
      </c>
      <c r="C5" s="14" t="s">
        <v>24</v>
      </c>
      <c r="D5" s="13">
        <v>750</v>
      </c>
      <c r="E5" s="13" t="s">
        <v>25</v>
      </c>
      <c r="F5" s="13" t="s">
        <v>25</v>
      </c>
      <c r="G5" s="15">
        <v>800</v>
      </c>
      <c r="H5" s="15"/>
      <c r="I5" s="15"/>
      <c r="J5" s="12">
        <v>20</v>
      </c>
      <c r="K5" s="12">
        <f t="shared" ref="K5:K25" si="0">D5*J5</f>
        <v>15000</v>
      </c>
      <c r="L5" s="22">
        <v>71</v>
      </c>
      <c r="M5" s="12">
        <f t="shared" ref="M5:M25" si="1">D5*L5</f>
        <v>53250</v>
      </c>
      <c r="N5" s="13" t="s">
        <v>26</v>
      </c>
      <c r="O5" s="12">
        <v>40.67</v>
      </c>
      <c r="P5" s="12">
        <f t="shared" ref="P5:P25" si="2">D5*O5</f>
        <v>30502.5</v>
      </c>
      <c r="Q5" s="12">
        <v>2</v>
      </c>
      <c r="R5" s="12">
        <f t="shared" ref="R5:R25" si="3">D5*Q5</f>
        <v>1500</v>
      </c>
      <c r="S5" s="12">
        <v>300</v>
      </c>
      <c r="T5" s="12">
        <f t="shared" ref="T5:T25" si="4">D5*S5</f>
        <v>225000</v>
      </c>
      <c r="U5" s="12">
        <v>6</v>
      </c>
      <c r="V5" s="12">
        <f t="shared" ref="V5:V25" si="5">D5*U5</f>
        <v>4500</v>
      </c>
      <c r="W5" s="12">
        <v>10</v>
      </c>
      <c r="X5" s="14"/>
    </row>
    <row r="6" s="1" customFormat="1" ht="23" customHeight="1" spans="1:24">
      <c r="A6" s="12">
        <v>2</v>
      </c>
      <c r="B6" s="16" t="s">
        <v>27</v>
      </c>
      <c r="C6" s="14" t="s">
        <v>24</v>
      </c>
      <c r="D6" s="13">
        <v>1240.5</v>
      </c>
      <c r="E6" s="13" t="s">
        <v>25</v>
      </c>
      <c r="F6" s="13" t="s">
        <v>25</v>
      </c>
      <c r="G6" s="15">
        <v>800</v>
      </c>
      <c r="H6" s="15"/>
      <c r="I6" s="15"/>
      <c r="J6" s="12">
        <v>20</v>
      </c>
      <c r="K6" s="12">
        <f t="shared" si="0"/>
        <v>24810</v>
      </c>
      <c r="L6" s="22">
        <v>71</v>
      </c>
      <c r="M6" s="12">
        <f t="shared" si="1"/>
        <v>88075.5</v>
      </c>
      <c r="N6" s="13" t="s">
        <v>26</v>
      </c>
      <c r="O6" s="12">
        <v>40.67</v>
      </c>
      <c r="P6" s="12">
        <f t="shared" si="2"/>
        <v>50451.135</v>
      </c>
      <c r="Q6" s="12">
        <v>2</v>
      </c>
      <c r="R6" s="12">
        <f t="shared" si="3"/>
        <v>2481</v>
      </c>
      <c r="S6" s="12">
        <v>300</v>
      </c>
      <c r="T6" s="12">
        <f t="shared" si="4"/>
        <v>372150</v>
      </c>
      <c r="U6" s="12">
        <v>6</v>
      </c>
      <c r="V6" s="12">
        <f t="shared" si="5"/>
        <v>7443</v>
      </c>
      <c r="W6" s="12">
        <v>10</v>
      </c>
      <c r="X6" s="13"/>
    </row>
    <row r="7" s="1" customFormat="1" ht="23" customHeight="1" spans="1:24">
      <c r="A7" s="12">
        <v>3</v>
      </c>
      <c r="B7" s="16" t="s">
        <v>28</v>
      </c>
      <c r="C7" s="14" t="s">
        <v>29</v>
      </c>
      <c r="D7" s="16">
        <v>435</v>
      </c>
      <c r="E7" s="16" t="s">
        <v>30</v>
      </c>
      <c r="F7" s="13" t="s">
        <v>25</v>
      </c>
      <c r="G7" s="15">
        <v>800</v>
      </c>
      <c r="H7" s="15"/>
      <c r="I7" s="15"/>
      <c r="J7" s="12">
        <v>20</v>
      </c>
      <c r="K7" s="12">
        <f t="shared" si="0"/>
        <v>8700</v>
      </c>
      <c r="L7" s="22">
        <v>71</v>
      </c>
      <c r="M7" s="12">
        <f t="shared" si="1"/>
        <v>30885</v>
      </c>
      <c r="N7" s="13" t="s">
        <v>31</v>
      </c>
      <c r="O7" s="12">
        <v>56</v>
      </c>
      <c r="P7" s="12">
        <f t="shared" si="2"/>
        <v>24360</v>
      </c>
      <c r="Q7" s="12">
        <v>2</v>
      </c>
      <c r="R7" s="12">
        <f t="shared" si="3"/>
        <v>870</v>
      </c>
      <c r="S7" s="12">
        <v>300</v>
      </c>
      <c r="T7" s="12">
        <f t="shared" si="4"/>
        <v>130500</v>
      </c>
      <c r="U7" s="12">
        <v>6</v>
      </c>
      <c r="V7" s="12">
        <f t="shared" si="5"/>
        <v>2610</v>
      </c>
      <c r="W7" s="12">
        <v>10</v>
      </c>
      <c r="X7" s="13"/>
    </row>
    <row r="8" s="1" customFormat="1" ht="23" customHeight="1" spans="1:24">
      <c r="A8" s="12">
        <v>4</v>
      </c>
      <c r="B8" s="13" t="s">
        <v>32</v>
      </c>
      <c r="C8" s="14" t="s">
        <v>29</v>
      </c>
      <c r="D8" s="16">
        <v>198.22</v>
      </c>
      <c r="E8" s="16" t="s">
        <v>30</v>
      </c>
      <c r="F8" s="13" t="s">
        <v>25</v>
      </c>
      <c r="G8" s="15">
        <v>800</v>
      </c>
      <c r="H8" s="15"/>
      <c r="I8" s="15"/>
      <c r="J8" s="12">
        <v>20</v>
      </c>
      <c r="K8" s="12">
        <f t="shared" si="0"/>
        <v>3964.4</v>
      </c>
      <c r="L8" s="22">
        <v>71</v>
      </c>
      <c r="M8" s="12">
        <f t="shared" si="1"/>
        <v>14073.62</v>
      </c>
      <c r="N8" s="13" t="s">
        <v>31</v>
      </c>
      <c r="O8" s="12">
        <v>56</v>
      </c>
      <c r="P8" s="12">
        <f t="shared" si="2"/>
        <v>11100.32</v>
      </c>
      <c r="Q8" s="12">
        <v>2</v>
      </c>
      <c r="R8" s="12">
        <f t="shared" si="3"/>
        <v>396.44</v>
      </c>
      <c r="S8" s="12">
        <v>300</v>
      </c>
      <c r="T8" s="12">
        <f t="shared" si="4"/>
        <v>59466</v>
      </c>
      <c r="U8" s="12">
        <v>6</v>
      </c>
      <c r="V8" s="12">
        <f t="shared" si="5"/>
        <v>1189.32</v>
      </c>
      <c r="W8" s="12">
        <v>10</v>
      </c>
      <c r="X8" s="13"/>
    </row>
    <row r="9" s="1" customFormat="1" ht="23" customHeight="1" spans="1:24">
      <c r="A9" s="12">
        <v>5</v>
      </c>
      <c r="B9" s="16" t="s">
        <v>33</v>
      </c>
      <c r="C9" s="14" t="s">
        <v>29</v>
      </c>
      <c r="D9" s="16">
        <v>282.82</v>
      </c>
      <c r="E9" s="16" t="s">
        <v>30</v>
      </c>
      <c r="F9" s="13" t="s">
        <v>25</v>
      </c>
      <c r="G9" s="15">
        <v>800</v>
      </c>
      <c r="H9" s="15"/>
      <c r="I9" s="15"/>
      <c r="J9" s="12">
        <v>20</v>
      </c>
      <c r="K9" s="12">
        <f t="shared" si="0"/>
        <v>5656.4</v>
      </c>
      <c r="L9" s="22">
        <v>71</v>
      </c>
      <c r="M9" s="12">
        <f t="shared" si="1"/>
        <v>20080.22</v>
      </c>
      <c r="N9" s="13" t="s">
        <v>31</v>
      </c>
      <c r="O9" s="12">
        <v>56</v>
      </c>
      <c r="P9" s="12">
        <f t="shared" si="2"/>
        <v>15837.92</v>
      </c>
      <c r="Q9" s="12">
        <v>2</v>
      </c>
      <c r="R9" s="12">
        <f t="shared" si="3"/>
        <v>565.64</v>
      </c>
      <c r="S9" s="12">
        <v>300</v>
      </c>
      <c r="T9" s="12">
        <f t="shared" si="4"/>
        <v>84846</v>
      </c>
      <c r="U9" s="12">
        <v>6</v>
      </c>
      <c r="V9" s="12">
        <f t="shared" si="5"/>
        <v>1696.92</v>
      </c>
      <c r="W9" s="12">
        <v>10</v>
      </c>
      <c r="X9" s="13"/>
    </row>
    <row r="10" s="1" customFormat="1" ht="23" customHeight="1" spans="1:24">
      <c r="A10" s="12">
        <v>6</v>
      </c>
      <c r="B10" s="13" t="s">
        <v>34</v>
      </c>
      <c r="C10" s="14" t="s">
        <v>29</v>
      </c>
      <c r="D10" s="13">
        <v>192.64</v>
      </c>
      <c r="E10" s="13" t="s">
        <v>25</v>
      </c>
      <c r="F10" s="13" t="s">
        <v>25</v>
      </c>
      <c r="G10" s="15">
        <v>800</v>
      </c>
      <c r="H10" s="15"/>
      <c r="I10" s="15"/>
      <c r="J10" s="12">
        <v>20</v>
      </c>
      <c r="K10" s="12">
        <f t="shared" si="0"/>
        <v>3852.8</v>
      </c>
      <c r="L10" s="22">
        <v>71</v>
      </c>
      <c r="M10" s="12">
        <f t="shared" si="1"/>
        <v>13677.44</v>
      </c>
      <c r="N10" s="13" t="s">
        <v>26</v>
      </c>
      <c r="O10" s="12">
        <v>40.67</v>
      </c>
      <c r="P10" s="12">
        <f t="shared" si="2"/>
        <v>7834.6688</v>
      </c>
      <c r="Q10" s="12">
        <v>2</v>
      </c>
      <c r="R10" s="12">
        <f t="shared" si="3"/>
        <v>385.28</v>
      </c>
      <c r="S10" s="12">
        <v>300</v>
      </c>
      <c r="T10" s="12">
        <f t="shared" si="4"/>
        <v>57792</v>
      </c>
      <c r="U10" s="12">
        <v>6</v>
      </c>
      <c r="V10" s="12">
        <f t="shared" si="5"/>
        <v>1155.84</v>
      </c>
      <c r="W10" s="12">
        <v>10</v>
      </c>
      <c r="X10" s="13"/>
    </row>
    <row r="11" s="1" customFormat="1" ht="23" customHeight="1" spans="1:24">
      <c r="A11" s="12">
        <v>7</v>
      </c>
      <c r="B11" s="16" t="s">
        <v>35</v>
      </c>
      <c r="C11" s="14" t="s">
        <v>36</v>
      </c>
      <c r="D11" s="16">
        <v>93.7</v>
      </c>
      <c r="E11" s="13" t="s">
        <v>25</v>
      </c>
      <c r="F11" s="13" t="s">
        <v>25</v>
      </c>
      <c r="G11" s="15">
        <v>800</v>
      </c>
      <c r="H11" s="15"/>
      <c r="I11" s="15"/>
      <c r="J11" s="12">
        <v>20</v>
      </c>
      <c r="K11" s="12">
        <f t="shared" si="0"/>
        <v>1874</v>
      </c>
      <c r="L11" s="22">
        <v>71</v>
      </c>
      <c r="M11" s="12">
        <f t="shared" si="1"/>
        <v>6652.7</v>
      </c>
      <c r="N11" s="13" t="s">
        <v>26</v>
      </c>
      <c r="O11" s="12">
        <v>40.67</v>
      </c>
      <c r="P11" s="12">
        <f t="shared" si="2"/>
        <v>3810.779</v>
      </c>
      <c r="Q11" s="12">
        <v>2</v>
      </c>
      <c r="R11" s="12">
        <f t="shared" si="3"/>
        <v>187.4</v>
      </c>
      <c r="S11" s="12">
        <v>300</v>
      </c>
      <c r="T11" s="12">
        <f t="shared" si="4"/>
        <v>28110</v>
      </c>
      <c r="U11" s="12">
        <v>6</v>
      </c>
      <c r="V11" s="12">
        <f t="shared" si="5"/>
        <v>562.2</v>
      </c>
      <c r="W11" s="12">
        <v>10</v>
      </c>
      <c r="X11" s="13"/>
    </row>
    <row r="12" s="1" customFormat="1" ht="23" customHeight="1" spans="1:24">
      <c r="A12" s="12">
        <v>8</v>
      </c>
      <c r="B12" s="13" t="s">
        <v>37</v>
      </c>
      <c r="C12" s="14" t="s">
        <v>36</v>
      </c>
      <c r="D12" s="13">
        <v>135</v>
      </c>
      <c r="E12" s="13" t="s">
        <v>25</v>
      </c>
      <c r="F12" s="13" t="s">
        <v>25</v>
      </c>
      <c r="G12" s="15">
        <v>800</v>
      </c>
      <c r="H12" s="15"/>
      <c r="I12" s="15"/>
      <c r="J12" s="12">
        <v>20</v>
      </c>
      <c r="K12" s="12">
        <f t="shared" si="0"/>
        <v>2700</v>
      </c>
      <c r="L12" s="22">
        <v>71</v>
      </c>
      <c r="M12" s="12">
        <f t="shared" si="1"/>
        <v>9585</v>
      </c>
      <c r="N12" s="13" t="s">
        <v>26</v>
      </c>
      <c r="O12" s="12">
        <v>40.67</v>
      </c>
      <c r="P12" s="12">
        <f t="shared" si="2"/>
        <v>5490.45</v>
      </c>
      <c r="Q12" s="12">
        <v>2</v>
      </c>
      <c r="R12" s="12">
        <f t="shared" si="3"/>
        <v>270</v>
      </c>
      <c r="S12" s="12">
        <v>300</v>
      </c>
      <c r="T12" s="12">
        <f t="shared" si="4"/>
        <v>40500</v>
      </c>
      <c r="U12" s="12">
        <v>6</v>
      </c>
      <c r="V12" s="12">
        <f t="shared" si="5"/>
        <v>810</v>
      </c>
      <c r="W12" s="12">
        <v>10</v>
      </c>
      <c r="X12" s="14"/>
    </row>
    <row r="13" s="3" customFormat="1" ht="23" customHeight="1" spans="1:24">
      <c r="A13" s="12">
        <v>9</v>
      </c>
      <c r="B13" s="17" t="s">
        <v>38</v>
      </c>
      <c r="C13" s="18" t="s">
        <v>36</v>
      </c>
      <c r="D13" s="17">
        <v>259.14</v>
      </c>
      <c r="E13" s="17" t="s">
        <v>25</v>
      </c>
      <c r="F13" s="17" t="s">
        <v>25</v>
      </c>
      <c r="G13" s="15">
        <v>800</v>
      </c>
      <c r="H13" s="19"/>
      <c r="I13" s="19"/>
      <c r="J13" s="34">
        <v>20</v>
      </c>
      <c r="K13" s="34">
        <f t="shared" si="0"/>
        <v>5182.8</v>
      </c>
      <c r="L13" s="22">
        <v>71</v>
      </c>
      <c r="M13" s="34">
        <f t="shared" si="1"/>
        <v>18398.94</v>
      </c>
      <c r="N13" s="17" t="s">
        <v>26</v>
      </c>
      <c r="O13" s="34">
        <v>40.67</v>
      </c>
      <c r="P13" s="34">
        <f t="shared" si="2"/>
        <v>10539.2238</v>
      </c>
      <c r="Q13" s="34">
        <v>2</v>
      </c>
      <c r="R13" s="34">
        <f t="shared" si="3"/>
        <v>518.28</v>
      </c>
      <c r="S13" s="34">
        <v>300</v>
      </c>
      <c r="T13" s="34">
        <f t="shared" si="4"/>
        <v>77742</v>
      </c>
      <c r="U13" s="34">
        <v>6</v>
      </c>
      <c r="V13" s="34">
        <f t="shared" si="5"/>
        <v>1554.84</v>
      </c>
      <c r="W13" s="34">
        <v>10</v>
      </c>
      <c r="X13" s="17"/>
    </row>
    <row r="14" s="1" customFormat="1" ht="23" customHeight="1" spans="1:24">
      <c r="A14" s="12">
        <v>10</v>
      </c>
      <c r="B14" s="13" t="s">
        <v>39</v>
      </c>
      <c r="C14" s="14" t="s">
        <v>36</v>
      </c>
      <c r="D14" s="13">
        <v>195.8</v>
      </c>
      <c r="E14" s="13" t="s">
        <v>25</v>
      </c>
      <c r="F14" s="13" t="s">
        <v>25</v>
      </c>
      <c r="G14" s="15">
        <v>800</v>
      </c>
      <c r="H14" s="15"/>
      <c r="I14" s="15"/>
      <c r="J14" s="12">
        <v>20</v>
      </c>
      <c r="K14" s="12">
        <f t="shared" si="0"/>
        <v>3916</v>
      </c>
      <c r="L14" s="22">
        <v>71</v>
      </c>
      <c r="M14" s="12">
        <f t="shared" si="1"/>
        <v>13901.8</v>
      </c>
      <c r="N14" s="13" t="s">
        <v>26</v>
      </c>
      <c r="O14" s="12">
        <v>40.67</v>
      </c>
      <c r="P14" s="12">
        <f t="shared" si="2"/>
        <v>7963.186</v>
      </c>
      <c r="Q14" s="12">
        <v>2</v>
      </c>
      <c r="R14" s="12">
        <f t="shared" si="3"/>
        <v>391.6</v>
      </c>
      <c r="S14" s="12">
        <v>300</v>
      </c>
      <c r="T14" s="12">
        <f t="shared" si="4"/>
        <v>58740</v>
      </c>
      <c r="U14" s="12">
        <v>6</v>
      </c>
      <c r="V14" s="12">
        <f t="shared" si="5"/>
        <v>1174.8</v>
      </c>
      <c r="W14" s="12">
        <v>10</v>
      </c>
      <c r="X14" s="13" t="s">
        <v>40</v>
      </c>
    </row>
    <row r="15" s="1" customFormat="1" ht="23" customHeight="1" spans="1:24">
      <c r="A15" s="12">
        <v>11</v>
      </c>
      <c r="B15" s="13" t="s">
        <v>41</v>
      </c>
      <c r="C15" s="14" t="s">
        <v>36</v>
      </c>
      <c r="D15" s="13">
        <v>106</v>
      </c>
      <c r="E15" s="16" t="s">
        <v>30</v>
      </c>
      <c r="F15" s="13" t="s">
        <v>25</v>
      </c>
      <c r="G15" s="15">
        <v>800</v>
      </c>
      <c r="H15" s="15"/>
      <c r="I15" s="15"/>
      <c r="J15" s="12">
        <v>20</v>
      </c>
      <c r="K15" s="12">
        <f t="shared" si="0"/>
        <v>2120</v>
      </c>
      <c r="L15" s="22">
        <v>71</v>
      </c>
      <c r="M15" s="12">
        <f t="shared" si="1"/>
        <v>7526</v>
      </c>
      <c r="N15" s="13" t="s">
        <v>31</v>
      </c>
      <c r="O15" s="12">
        <v>56</v>
      </c>
      <c r="P15" s="12">
        <f t="shared" si="2"/>
        <v>5936</v>
      </c>
      <c r="Q15" s="12">
        <v>2</v>
      </c>
      <c r="R15" s="12">
        <f t="shared" si="3"/>
        <v>212</v>
      </c>
      <c r="S15" s="12">
        <v>300</v>
      </c>
      <c r="T15" s="12">
        <f t="shared" si="4"/>
        <v>31800</v>
      </c>
      <c r="U15" s="12">
        <v>6</v>
      </c>
      <c r="V15" s="12">
        <f t="shared" si="5"/>
        <v>636</v>
      </c>
      <c r="W15" s="12">
        <v>10</v>
      </c>
      <c r="X15" s="13" t="s">
        <v>40</v>
      </c>
    </row>
    <row r="16" s="1" customFormat="1" ht="23" customHeight="1" spans="1:24">
      <c r="A16" s="12">
        <v>12</v>
      </c>
      <c r="B16" s="13" t="s">
        <v>42</v>
      </c>
      <c r="C16" s="14" t="s">
        <v>43</v>
      </c>
      <c r="D16" s="13">
        <v>105</v>
      </c>
      <c r="E16" s="13" t="s">
        <v>25</v>
      </c>
      <c r="F16" s="13" t="s">
        <v>25</v>
      </c>
      <c r="G16" s="15">
        <v>800</v>
      </c>
      <c r="H16" s="15"/>
      <c r="I16" s="15"/>
      <c r="J16" s="12">
        <v>20</v>
      </c>
      <c r="K16" s="12">
        <f t="shared" si="0"/>
        <v>2100</v>
      </c>
      <c r="L16" s="22">
        <v>71</v>
      </c>
      <c r="M16" s="12">
        <f t="shared" si="1"/>
        <v>7455</v>
      </c>
      <c r="N16" s="13" t="s">
        <v>26</v>
      </c>
      <c r="O16" s="12">
        <v>40.67</v>
      </c>
      <c r="P16" s="12">
        <f t="shared" si="2"/>
        <v>4270.35</v>
      </c>
      <c r="Q16" s="12">
        <v>2</v>
      </c>
      <c r="R16" s="12">
        <f t="shared" si="3"/>
        <v>210</v>
      </c>
      <c r="S16" s="12">
        <v>300</v>
      </c>
      <c r="T16" s="12">
        <f t="shared" si="4"/>
        <v>31500</v>
      </c>
      <c r="U16" s="12">
        <v>6</v>
      </c>
      <c r="V16" s="12">
        <f t="shared" si="5"/>
        <v>630</v>
      </c>
      <c r="W16" s="12">
        <v>10</v>
      </c>
      <c r="X16" s="14"/>
    </row>
    <row r="17" s="1" customFormat="1" ht="23" customHeight="1" spans="1:24">
      <c r="A17" s="12">
        <v>13</v>
      </c>
      <c r="B17" s="16" t="s">
        <v>44</v>
      </c>
      <c r="C17" s="14" t="s">
        <v>43</v>
      </c>
      <c r="D17" s="14">
        <v>355.32</v>
      </c>
      <c r="E17" s="16" t="s">
        <v>30</v>
      </c>
      <c r="F17" s="13" t="s">
        <v>25</v>
      </c>
      <c r="G17" s="15">
        <v>800</v>
      </c>
      <c r="H17" s="20"/>
      <c r="I17" s="15"/>
      <c r="J17" s="12">
        <v>20</v>
      </c>
      <c r="K17" s="12">
        <f t="shared" si="0"/>
        <v>7106.4</v>
      </c>
      <c r="L17" s="22">
        <v>71</v>
      </c>
      <c r="M17" s="12">
        <f t="shared" si="1"/>
        <v>25227.72</v>
      </c>
      <c r="N17" s="13" t="s">
        <v>31</v>
      </c>
      <c r="O17" s="12">
        <v>56</v>
      </c>
      <c r="P17" s="12">
        <f t="shared" si="2"/>
        <v>19897.92</v>
      </c>
      <c r="Q17" s="12">
        <v>2</v>
      </c>
      <c r="R17" s="12">
        <f t="shared" si="3"/>
        <v>710.64</v>
      </c>
      <c r="S17" s="12">
        <v>300</v>
      </c>
      <c r="T17" s="12">
        <f t="shared" si="4"/>
        <v>106596</v>
      </c>
      <c r="U17" s="12">
        <v>6</v>
      </c>
      <c r="V17" s="12">
        <f t="shared" si="5"/>
        <v>2131.92</v>
      </c>
      <c r="W17" s="12">
        <v>10</v>
      </c>
      <c r="X17" s="14"/>
    </row>
    <row r="18" s="1" customFormat="1" ht="23" customHeight="1" spans="1:24">
      <c r="A18" s="12">
        <v>14</v>
      </c>
      <c r="B18" s="13" t="s">
        <v>45</v>
      </c>
      <c r="C18" s="14" t="s">
        <v>43</v>
      </c>
      <c r="D18" s="13">
        <v>77.93</v>
      </c>
      <c r="E18" s="16" t="s">
        <v>30</v>
      </c>
      <c r="F18" s="13" t="s">
        <v>25</v>
      </c>
      <c r="G18" s="15">
        <v>800</v>
      </c>
      <c r="H18" s="20"/>
      <c r="I18" s="15"/>
      <c r="J18" s="12">
        <v>20</v>
      </c>
      <c r="K18" s="12">
        <f t="shared" si="0"/>
        <v>1558.6</v>
      </c>
      <c r="L18" s="22">
        <v>71</v>
      </c>
      <c r="M18" s="12">
        <f t="shared" si="1"/>
        <v>5533.03</v>
      </c>
      <c r="N18" s="13" t="s">
        <v>31</v>
      </c>
      <c r="O18" s="12">
        <v>56</v>
      </c>
      <c r="P18" s="12">
        <f t="shared" si="2"/>
        <v>4364.08</v>
      </c>
      <c r="Q18" s="12">
        <v>2</v>
      </c>
      <c r="R18" s="12">
        <f t="shared" si="3"/>
        <v>155.86</v>
      </c>
      <c r="S18" s="12">
        <v>300</v>
      </c>
      <c r="T18" s="12">
        <f t="shared" si="4"/>
        <v>23379</v>
      </c>
      <c r="U18" s="12">
        <v>6</v>
      </c>
      <c r="V18" s="12">
        <f t="shared" si="5"/>
        <v>467.58</v>
      </c>
      <c r="W18" s="12">
        <v>10</v>
      </c>
      <c r="X18" s="14"/>
    </row>
    <row r="19" s="1" customFormat="1" ht="23" customHeight="1" spans="1:24">
      <c r="A19" s="12">
        <v>15</v>
      </c>
      <c r="B19" s="13" t="s">
        <v>46</v>
      </c>
      <c r="C19" s="14" t="s">
        <v>47</v>
      </c>
      <c r="D19" s="13">
        <v>980.33</v>
      </c>
      <c r="E19" s="13" t="s">
        <v>25</v>
      </c>
      <c r="F19" s="13" t="s">
        <v>25</v>
      </c>
      <c r="G19" s="15">
        <v>800</v>
      </c>
      <c r="H19" s="20"/>
      <c r="I19" s="15"/>
      <c r="J19" s="12">
        <v>20</v>
      </c>
      <c r="K19" s="12">
        <f t="shared" si="0"/>
        <v>19606.6</v>
      </c>
      <c r="L19" s="22">
        <v>71</v>
      </c>
      <c r="M19" s="12">
        <f t="shared" si="1"/>
        <v>69603.43</v>
      </c>
      <c r="N19" s="13" t="s">
        <v>26</v>
      </c>
      <c r="O19" s="12">
        <v>40.67</v>
      </c>
      <c r="P19" s="12">
        <f t="shared" si="2"/>
        <v>39870.0211</v>
      </c>
      <c r="Q19" s="12">
        <v>2</v>
      </c>
      <c r="R19" s="12">
        <f t="shared" si="3"/>
        <v>1960.66</v>
      </c>
      <c r="S19" s="12">
        <v>300</v>
      </c>
      <c r="T19" s="12">
        <f t="shared" si="4"/>
        <v>294099</v>
      </c>
      <c r="U19" s="12">
        <v>6</v>
      </c>
      <c r="V19" s="12">
        <f t="shared" si="5"/>
        <v>5881.98</v>
      </c>
      <c r="W19" s="12">
        <v>10</v>
      </c>
      <c r="X19" s="13"/>
    </row>
    <row r="20" s="1" customFormat="1" ht="23" customHeight="1" spans="1:24">
      <c r="A20" s="12">
        <v>16</v>
      </c>
      <c r="B20" s="13" t="s">
        <v>48</v>
      </c>
      <c r="C20" s="14" t="s">
        <v>47</v>
      </c>
      <c r="D20" s="13">
        <v>475</v>
      </c>
      <c r="E20" s="13" t="s">
        <v>25</v>
      </c>
      <c r="F20" s="13" t="s">
        <v>25</v>
      </c>
      <c r="G20" s="15">
        <v>800</v>
      </c>
      <c r="H20" s="20"/>
      <c r="I20" s="15"/>
      <c r="J20" s="12">
        <v>20</v>
      </c>
      <c r="K20" s="12">
        <f t="shared" si="0"/>
        <v>9500</v>
      </c>
      <c r="L20" s="22">
        <v>71</v>
      </c>
      <c r="M20" s="12">
        <f t="shared" si="1"/>
        <v>33725</v>
      </c>
      <c r="N20" s="13" t="s">
        <v>26</v>
      </c>
      <c r="O20" s="12">
        <v>40.67</v>
      </c>
      <c r="P20" s="12">
        <f t="shared" si="2"/>
        <v>19318.25</v>
      </c>
      <c r="Q20" s="12">
        <v>2</v>
      </c>
      <c r="R20" s="12">
        <f t="shared" si="3"/>
        <v>950</v>
      </c>
      <c r="S20" s="12">
        <v>300</v>
      </c>
      <c r="T20" s="12">
        <f t="shared" si="4"/>
        <v>142500</v>
      </c>
      <c r="U20" s="12">
        <v>6</v>
      </c>
      <c r="V20" s="12">
        <f t="shared" si="5"/>
        <v>2850</v>
      </c>
      <c r="W20" s="12">
        <v>10</v>
      </c>
      <c r="X20" s="13"/>
    </row>
    <row r="21" s="1" customFormat="1" ht="23" customHeight="1" spans="1:24">
      <c r="A21" s="12">
        <v>17</v>
      </c>
      <c r="B21" s="16" t="s">
        <v>49</v>
      </c>
      <c r="C21" s="14" t="s">
        <v>50</v>
      </c>
      <c r="D21" s="13">
        <v>957.11</v>
      </c>
      <c r="E21" s="16" t="s">
        <v>30</v>
      </c>
      <c r="F21" s="13" t="s">
        <v>25</v>
      </c>
      <c r="G21" s="15">
        <v>800</v>
      </c>
      <c r="H21" s="20"/>
      <c r="I21" s="15"/>
      <c r="J21" s="12">
        <v>20</v>
      </c>
      <c r="K21" s="12">
        <f t="shared" si="0"/>
        <v>19142.2</v>
      </c>
      <c r="L21" s="22">
        <v>71</v>
      </c>
      <c r="M21" s="12">
        <f t="shared" si="1"/>
        <v>67954.81</v>
      </c>
      <c r="N21" s="12" t="s">
        <v>51</v>
      </c>
      <c r="O21" s="12">
        <v>49.34</v>
      </c>
      <c r="P21" s="12">
        <f t="shared" si="2"/>
        <v>47223.8074</v>
      </c>
      <c r="Q21" s="12">
        <v>2</v>
      </c>
      <c r="R21" s="12">
        <f t="shared" si="3"/>
        <v>1914.22</v>
      </c>
      <c r="S21" s="12">
        <v>300</v>
      </c>
      <c r="T21" s="12">
        <f t="shared" si="4"/>
        <v>287133</v>
      </c>
      <c r="U21" s="12">
        <v>6</v>
      </c>
      <c r="V21" s="12">
        <f t="shared" si="5"/>
        <v>5742.66</v>
      </c>
      <c r="W21" s="12">
        <v>10</v>
      </c>
      <c r="X21" s="14"/>
    </row>
    <row r="22" s="1" customFormat="1" ht="23" customHeight="1" spans="1:24">
      <c r="A22" s="12">
        <v>18</v>
      </c>
      <c r="B22" s="16" t="s">
        <v>52</v>
      </c>
      <c r="C22" s="14" t="s">
        <v>50</v>
      </c>
      <c r="D22" s="13">
        <v>189.39</v>
      </c>
      <c r="E22" s="16" t="s">
        <v>30</v>
      </c>
      <c r="F22" s="13" t="s">
        <v>25</v>
      </c>
      <c r="G22" s="15">
        <v>800</v>
      </c>
      <c r="H22" s="20"/>
      <c r="I22" s="15"/>
      <c r="J22" s="12">
        <v>20</v>
      </c>
      <c r="K22" s="12">
        <f t="shared" si="0"/>
        <v>3787.8</v>
      </c>
      <c r="L22" s="22">
        <v>71</v>
      </c>
      <c r="M22" s="12">
        <f t="shared" si="1"/>
        <v>13446.69</v>
      </c>
      <c r="N22" s="13" t="s">
        <v>31</v>
      </c>
      <c r="O22" s="12">
        <v>56</v>
      </c>
      <c r="P22" s="12">
        <f t="shared" si="2"/>
        <v>10605.84</v>
      </c>
      <c r="Q22" s="12">
        <v>2</v>
      </c>
      <c r="R22" s="12">
        <f t="shared" si="3"/>
        <v>378.78</v>
      </c>
      <c r="S22" s="12">
        <v>300</v>
      </c>
      <c r="T22" s="12">
        <f t="shared" si="4"/>
        <v>56817</v>
      </c>
      <c r="U22" s="12">
        <v>6</v>
      </c>
      <c r="V22" s="12">
        <f t="shared" si="5"/>
        <v>1136.34</v>
      </c>
      <c r="W22" s="12">
        <v>10</v>
      </c>
      <c r="X22" s="14"/>
    </row>
    <row r="23" s="1" customFormat="1" ht="23" customHeight="1" spans="1:24">
      <c r="A23" s="12">
        <v>19</v>
      </c>
      <c r="B23" s="13" t="s">
        <v>53</v>
      </c>
      <c r="C23" s="14" t="s">
        <v>50</v>
      </c>
      <c r="D23" s="13">
        <v>449</v>
      </c>
      <c r="E23" s="13" t="s">
        <v>25</v>
      </c>
      <c r="F23" s="13" t="s">
        <v>25</v>
      </c>
      <c r="G23" s="15">
        <v>800</v>
      </c>
      <c r="H23" s="20"/>
      <c r="I23" s="15"/>
      <c r="J23" s="12">
        <v>20</v>
      </c>
      <c r="K23" s="12">
        <f t="shared" si="0"/>
        <v>8980</v>
      </c>
      <c r="L23" s="22">
        <v>71</v>
      </c>
      <c r="M23" s="12">
        <f t="shared" si="1"/>
        <v>31879</v>
      </c>
      <c r="N23" s="13" t="s">
        <v>26</v>
      </c>
      <c r="O23" s="12">
        <v>40.67</v>
      </c>
      <c r="P23" s="12">
        <f t="shared" si="2"/>
        <v>18260.83</v>
      </c>
      <c r="Q23" s="12">
        <v>2</v>
      </c>
      <c r="R23" s="12">
        <f t="shared" si="3"/>
        <v>898</v>
      </c>
      <c r="S23" s="12">
        <v>300</v>
      </c>
      <c r="T23" s="12">
        <f t="shared" si="4"/>
        <v>134700</v>
      </c>
      <c r="U23" s="12">
        <v>6</v>
      </c>
      <c r="V23" s="12">
        <f t="shared" si="5"/>
        <v>2694</v>
      </c>
      <c r="W23" s="12">
        <v>10</v>
      </c>
      <c r="X23" s="14"/>
    </row>
    <row r="24" s="1" customFormat="1" ht="23" customHeight="1" spans="1:24">
      <c r="A24" s="12">
        <v>20</v>
      </c>
      <c r="B24" s="13" t="s">
        <v>54</v>
      </c>
      <c r="C24" s="14" t="s">
        <v>50</v>
      </c>
      <c r="D24" s="13">
        <v>123.19</v>
      </c>
      <c r="E24" s="13" t="s">
        <v>25</v>
      </c>
      <c r="F24" s="13" t="s">
        <v>25</v>
      </c>
      <c r="G24" s="15">
        <v>800</v>
      </c>
      <c r="H24" s="20"/>
      <c r="I24" s="15"/>
      <c r="J24" s="12">
        <v>20</v>
      </c>
      <c r="K24" s="12">
        <f t="shared" si="0"/>
        <v>2463.8</v>
      </c>
      <c r="L24" s="22">
        <v>71</v>
      </c>
      <c r="M24" s="12">
        <f t="shared" si="1"/>
        <v>8746.49</v>
      </c>
      <c r="N24" s="13" t="s">
        <v>26</v>
      </c>
      <c r="O24" s="12">
        <v>40.67</v>
      </c>
      <c r="P24" s="12">
        <f t="shared" si="2"/>
        <v>5010.1373</v>
      </c>
      <c r="Q24" s="12">
        <v>2</v>
      </c>
      <c r="R24" s="12">
        <f t="shared" si="3"/>
        <v>246.38</v>
      </c>
      <c r="S24" s="12">
        <v>300</v>
      </c>
      <c r="T24" s="12">
        <f t="shared" si="4"/>
        <v>36957</v>
      </c>
      <c r="U24" s="12">
        <v>6</v>
      </c>
      <c r="V24" s="12">
        <f t="shared" si="5"/>
        <v>739.14</v>
      </c>
      <c r="W24" s="12">
        <v>10</v>
      </c>
      <c r="X24" s="14"/>
    </row>
    <row r="25" s="1" customFormat="1" ht="23" customHeight="1" spans="1:24">
      <c r="A25" s="12">
        <v>21</v>
      </c>
      <c r="B25" s="21" t="s">
        <v>55</v>
      </c>
      <c r="C25" s="14" t="s">
        <v>50</v>
      </c>
      <c r="D25" s="13">
        <v>360.5</v>
      </c>
      <c r="E25" s="13" t="s">
        <v>25</v>
      </c>
      <c r="F25" s="13" t="s">
        <v>25</v>
      </c>
      <c r="G25" s="15">
        <v>800</v>
      </c>
      <c r="H25" s="20"/>
      <c r="I25" s="15"/>
      <c r="J25" s="12">
        <v>20</v>
      </c>
      <c r="K25" s="12">
        <f t="shared" si="0"/>
        <v>7210</v>
      </c>
      <c r="L25" s="22">
        <v>71</v>
      </c>
      <c r="M25" s="12">
        <f t="shared" si="1"/>
        <v>25595.5</v>
      </c>
      <c r="N25" s="13" t="s">
        <v>26</v>
      </c>
      <c r="O25" s="12">
        <v>40.67</v>
      </c>
      <c r="P25" s="12">
        <f t="shared" si="2"/>
        <v>14661.535</v>
      </c>
      <c r="Q25" s="12">
        <v>2</v>
      </c>
      <c r="R25" s="12">
        <f t="shared" si="3"/>
        <v>721</v>
      </c>
      <c r="S25" s="12">
        <v>300</v>
      </c>
      <c r="T25" s="12">
        <f t="shared" si="4"/>
        <v>108150</v>
      </c>
      <c r="U25" s="12">
        <v>6</v>
      </c>
      <c r="V25" s="12">
        <f t="shared" si="5"/>
        <v>2163</v>
      </c>
      <c r="W25" s="12">
        <v>10</v>
      </c>
      <c r="X25" s="13" t="s">
        <v>56</v>
      </c>
    </row>
    <row r="26" s="1" customFormat="1" ht="23" customHeight="1" spans="1:24">
      <c r="A26" s="12">
        <v>22</v>
      </c>
      <c r="B26" s="22" t="s">
        <v>57</v>
      </c>
      <c r="C26" s="22" t="s">
        <v>58</v>
      </c>
      <c r="D26" s="22">
        <v>765.75</v>
      </c>
      <c r="E26" s="22" t="s">
        <v>30</v>
      </c>
      <c r="F26" s="22" t="s">
        <v>25</v>
      </c>
      <c r="G26" s="23">
        <v>800</v>
      </c>
      <c r="H26" s="23"/>
      <c r="I26" s="23"/>
      <c r="J26" s="22">
        <v>20</v>
      </c>
      <c r="K26" s="22">
        <f t="shared" ref="K26:K42" si="6">ROUND(D26*J26,2)</f>
        <v>15315</v>
      </c>
      <c r="L26" s="22">
        <v>71</v>
      </c>
      <c r="M26" s="22">
        <f t="shared" ref="M26:M42" si="7">ROUND(D26*L26,2)</f>
        <v>54368.25</v>
      </c>
      <c r="N26" s="17" t="s">
        <v>59</v>
      </c>
      <c r="O26" s="22">
        <v>58</v>
      </c>
      <c r="P26" s="22">
        <f t="shared" ref="P26:P41" si="8">ROUND(D26*O26,2)</f>
        <v>44413.5</v>
      </c>
      <c r="Q26" s="22">
        <v>2</v>
      </c>
      <c r="R26" s="22">
        <f t="shared" ref="R26:R42" si="9">ROUND(D26*Q26,2)</f>
        <v>1531.5</v>
      </c>
      <c r="S26" s="22">
        <v>300</v>
      </c>
      <c r="T26" s="22">
        <f t="shared" ref="T26:T42" si="10">ROUND(D26*S26,2)</f>
        <v>229725</v>
      </c>
      <c r="U26" s="22">
        <v>6</v>
      </c>
      <c r="V26" s="22">
        <f t="shared" ref="V26:V42" si="11">ROUND(D26*U26,2)</f>
        <v>4594.5</v>
      </c>
      <c r="W26" s="12">
        <v>10</v>
      </c>
      <c r="X26" s="22"/>
    </row>
    <row r="27" s="1" customFormat="1" ht="23" customHeight="1" spans="1:24">
      <c r="A27" s="12">
        <v>23</v>
      </c>
      <c r="B27" s="22" t="s">
        <v>60</v>
      </c>
      <c r="C27" s="22" t="s">
        <v>58</v>
      </c>
      <c r="D27" s="22">
        <v>806.29</v>
      </c>
      <c r="E27" s="22" t="s">
        <v>30</v>
      </c>
      <c r="F27" s="22" t="s">
        <v>25</v>
      </c>
      <c r="G27" s="23">
        <v>800</v>
      </c>
      <c r="H27" s="23"/>
      <c r="I27" s="23"/>
      <c r="J27" s="22">
        <v>20</v>
      </c>
      <c r="K27" s="22">
        <f t="shared" si="6"/>
        <v>16125.8</v>
      </c>
      <c r="L27" s="22">
        <v>71</v>
      </c>
      <c r="M27" s="22">
        <f t="shared" si="7"/>
        <v>57246.59</v>
      </c>
      <c r="N27" s="17" t="s">
        <v>59</v>
      </c>
      <c r="O27" s="22">
        <v>58</v>
      </c>
      <c r="P27" s="22">
        <f t="shared" si="8"/>
        <v>46764.82</v>
      </c>
      <c r="Q27" s="22">
        <v>2</v>
      </c>
      <c r="R27" s="22">
        <f t="shared" si="9"/>
        <v>1612.58</v>
      </c>
      <c r="S27" s="22">
        <v>300</v>
      </c>
      <c r="T27" s="22">
        <f t="shared" si="10"/>
        <v>241887</v>
      </c>
      <c r="U27" s="22">
        <v>6</v>
      </c>
      <c r="V27" s="22">
        <f t="shared" si="11"/>
        <v>4837.74</v>
      </c>
      <c r="W27" s="12">
        <v>10</v>
      </c>
      <c r="X27" s="22"/>
    </row>
    <row r="28" s="1" customFormat="1" ht="23" customHeight="1" spans="1:24">
      <c r="A28" s="12">
        <v>24</v>
      </c>
      <c r="B28" s="24" t="s">
        <v>61</v>
      </c>
      <c r="C28" s="22" t="s">
        <v>62</v>
      </c>
      <c r="D28" s="22">
        <f>1381.06-8.3</f>
        <v>1372.76</v>
      </c>
      <c r="E28" s="22" t="s">
        <v>30</v>
      </c>
      <c r="F28" s="22" t="s">
        <v>25</v>
      </c>
      <c r="G28" s="23">
        <v>800</v>
      </c>
      <c r="H28" s="23"/>
      <c r="I28" s="23"/>
      <c r="J28" s="22">
        <v>20</v>
      </c>
      <c r="K28" s="22">
        <f t="shared" si="6"/>
        <v>27455.2</v>
      </c>
      <c r="L28" s="22">
        <v>71</v>
      </c>
      <c r="M28" s="22">
        <f t="shared" si="7"/>
        <v>97465.96</v>
      </c>
      <c r="N28" s="17" t="s">
        <v>51</v>
      </c>
      <c r="O28" s="22">
        <v>49.34</v>
      </c>
      <c r="P28" s="22">
        <f t="shared" si="8"/>
        <v>67731.98</v>
      </c>
      <c r="Q28" s="22">
        <v>2</v>
      </c>
      <c r="R28" s="22">
        <f t="shared" si="9"/>
        <v>2745.52</v>
      </c>
      <c r="S28" s="22">
        <v>300</v>
      </c>
      <c r="T28" s="22">
        <f t="shared" si="10"/>
        <v>411828</v>
      </c>
      <c r="U28" s="22">
        <v>6</v>
      </c>
      <c r="V28" s="22">
        <f t="shared" si="11"/>
        <v>8236.56</v>
      </c>
      <c r="W28" s="12">
        <v>10</v>
      </c>
      <c r="X28" s="22" t="s">
        <v>63</v>
      </c>
    </row>
    <row r="29" s="1" customFormat="1" ht="23" customHeight="1" spans="1:24">
      <c r="A29" s="12">
        <v>25</v>
      </c>
      <c r="B29" s="24" t="s">
        <v>64</v>
      </c>
      <c r="C29" s="22" t="s">
        <v>62</v>
      </c>
      <c r="D29" s="22">
        <v>228.88</v>
      </c>
      <c r="E29" s="22" t="s">
        <v>30</v>
      </c>
      <c r="F29" s="22" t="s">
        <v>25</v>
      </c>
      <c r="G29" s="23">
        <v>800</v>
      </c>
      <c r="H29" s="23"/>
      <c r="I29" s="23"/>
      <c r="J29" s="22">
        <v>20</v>
      </c>
      <c r="K29" s="22">
        <f t="shared" si="6"/>
        <v>4577.6</v>
      </c>
      <c r="L29" s="22">
        <v>71</v>
      </c>
      <c r="M29" s="22">
        <f t="shared" si="7"/>
        <v>16250.48</v>
      </c>
      <c r="N29" s="17" t="s">
        <v>65</v>
      </c>
      <c r="O29" s="22">
        <v>56</v>
      </c>
      <c r="P29" s="22">
        <f t="shared" si="8"/>
        <v>12817.28</v>
      </c>
      <c r="Q29" s="22">
        <v>2</v>
      </c>
      <c r="R29" s="22">
        <f t="shared" si="9"/>
        <v>457.76</v>
      </c>
      <c r="S29" s="22">
        <v>300</v>
      </c>
      <c r="T29" s="22">
        <f t="shared" si="10"/>
        <v>68664</v>
      </c>
      <c r="U29" s="22">
        <v>6</v>
      </c>
      <c r="V29" s="22">
        <f t="shared" si="11"/>
        <v>1373.28</v>
      </c>
      <c r="W29" s="12">
        <v>10</v>
      </c>
      <c r="X29" s="22" t="s">
        <v>66</v>
      </c>
    </row>
    <row r="30" s="1" customFormat="1" ht="23" customHeight="1" spans="1:24">
      <c r="A30" s="12">
        <v>26</v>
      </c>
      <c r="B30" s="24" t="s">
        <v>67</v>
      </c>
      <c r="C30" s="22" t="s">
        <v>62</v>
      </c>
      <c r="D30" s="22">
        <f>948.96-1.6</f>
        <v>947.36</v>
      </c>
      <c r="E30" s="22" t="s">
        <v>30</v>
      </c>
      <c r="F30" s="22" t="s">
        <v>25</v>
      </c>
      <c r="G30" s="23">
        <v>800</v>
      </c>
      <c r="H30" s="23"/>
      <c r="I30" s="23"/>
      <c r="J30" s="22">
        <v>20</v>
      </c>
      <c r="K30" s="22">
        <f t="shared" si="6"/>
        <v>18947.2</v>
      </c>
      <c r="L30" s="22">
        <v>71</v>
      </c>
      <c r="M30" s="22">
        <f t="shared" si="7"/>
        <v>67262.56</v>
      </c>
      <c r="N30" s="17" t="s">
        <v>65</v>
      </c>
      <c r="O30" s="22">
        <v>56</v>
      </c>
      <c r="P30" s="22">
        <f t="shared" si="8"/>
        <v>53052.16</v>
      </c>
      <c r="Q30" s="22">
        <v>2</v>
      </c>
      <c r="R30" s="22">
        <f t="shared" si="9"/>
        <v>1894.72</v>
      </c>
      <c r="S30" s="22">
        <v>300</v>
      </c>
      <c r="T30" s="22">
        <f t="shared" si="10"/>
        <v>284208</v>
      </c>
      <c r="U30" s="22">
        <v>6</v>
      </c>
      <c r="V30" s="22">
        <f t="shared" si="11"/>
        <v>5684.16</v>
      </c>
      <c r="W30" s="12">
        <v>10</v>
      </c>
      <c r="X30" s="22" t="s">
        <v>68</v>
      </c>
    </row>
    <row r="31" s="1" customFormat="1" ht="23" customHeight="1" spans="1:24">
      <c r="A31" s="12">
        <v>27</v>
      </c>
      <c r="B31" s="24" t="s">
        <v>69</v>
      </c>
      <c r="C31" s="22" t="s">
        <v>70</v>
      </c>
      <c r="D31" s="22">
        <v>610.47</v>
      </c>
      <c r="E31" s="22" t="s">
        <v>30</v>
      </c>
      <c r="F31" s="22" t="s">
        <v>25</v>
      </c>
      <c r="G31" s="23">
        <v>800</v>
      </c>
      <c r="H31" s="23"/>
      <c r="I31" s="23"/>
      <c r="J31" s="22">
        <v>20</v>
      </c>
      <c r="K31" s="22">
        <f t="shared" si="6"/>
        <v>12209.4</v>
      </c>
      <c r="L31" s="22">
        <v>71</v>
      </c>
      <c r="M31" s="22">
        <f t="shared" si="7"/>
        <v>43343.37</v>
      </c>
      <c r="N31" s="17" t="s">
        <v>65</v>
      </c>
      <c r="O31" s="22">
        <v>56</v>
      </c>
      <c r="P31" s="22">
        <f t="shared" si="8"/>
        <v>34186.32</v>
      </c>
      <c r="Q31" s="22">
        <v>2</v>
      </c>
      <c r="R31" s="22">
        <f t="shared" si="9"/>
        <v>1220.94</v>
      </c>
      <c r="S31" s="22">
        <v>300</v>
      </c>
      <c r="T31" s="22">
        <f t="shared" si="10"/>
        <v>183141</v>
      </c>
      <c r="U31" s="22">
        <v>6</v>
      </c>
      <c r="V31" s="22">
        <f t="shared" si="11"/>
        <v>3662.82</v>
      </c>
      <c r="W31" s="12">
        <v>10</v>
      </c>
      <c r="X31" s="22" t="s">
        <v>71</v>
      </c>
    </row>
    <row r="32" s="1" customFormat="1" ht="23" customHeight="1" spans="1:24">
      <c r="A32" s="12">
        <v>28</v>
      </c>
      <c r="B32" s="24" t="s">
        <v>72</v>
      </c>
      <c r="C32" s="22" t="s">
        <v>70</v>
      </c>
      <c r="D32" s="22">
        <v>751.85</v>
      </c>
      <c r="E32" s="22" t="s">
        <v>30</v>
      </c>
      <c r="F32" s="22" t="s">
        <v>25</v>
      </c>
      <c r="G32" s="23">
        <v>800</v>
      </c>
      <c r="H32" s="23"/>
      <c r="I32" s="23"/>
      <c r="J32" s="22">
        <v>20</v>
      </c>
      <c r="K32" s="22">
        <f t="shared" si="6"/>
        <v>15037</v>
      </c>
      <c r="L32" s="22">
        <v>71</v>
      </c>
      <c r="M32" s="22">
        <f t="shared" si="7"/>
        <v>53381.35</v>
      </c>
      <c r="N32" s="17" t="s">
        <v>65</v>
      </c>
      <c r="O32" s="22">
        <v>56</v>
      </c>
      <c r="P32" s="22">
        <f t="shared" si="8"/>
        <v>42103.6</v>
      </c>
      <c r="Q32" s="22">
        <v>2</v>
      </c>
      <c r="R32" s="22">
        <f t="shared" si="9"/>
        <v>1503.7</v>
      </c>
      <c r="S32" s="22">
        <v>300</v>
      </c>
      <c r="T32" s="22">
        <f t="shared" si="10"/>
        <v>225555</v>
      </c>
      <c r="U32" s="22">
        <v>6</v>
      </c>
      <c r="V32" s="22">
        <f t="shared" si="11"/>
        <v>4511.1</v>
      </c>
      <c r="W32" s="12">
        <v>10</v>
      </c>
      <c r="X32" s="22" t="s">
        <v>73</v>
      </c>
    </row>
    <row r="33" s="1" customFormat="1" ht="23" customHeight="1" spans="1:24">
      <c r="A33" s="12">
        <v>29</v>
      </c>
      <c r="B33" s="24" t="s">
        <v>74</v>
      </c>
      <c r="C33" s="22" t="s">
        <v>70</v>
      </c>
      <c r="D33" s="22">
        <f>2007.88-7.47</f>
        <v>2000.41</v>
      </c>
      <c r="E33" s="22" t="s">
        <v>30</v>
      </c>
      <c r="F33" s="22" t="s">
        <v>25</v>
      </c>
      <c r="G33" s="23">
        <v>800</v>
      </c>
      <c r="H33" s="23"/>
      <c r="I33" s="23"/>
      <c r="J33" s="22">
        <v>20</v>
      </c>
      <c r="K33" s="22">
        <f t="shared" si="6"/>
        <v>40008.2</v>
      </c>
      <c r="L33" s="22">
        <v>71</v>
      </c>
      <c r="M33" s="22">
        <f t="shared" si="7"/>
        <v>142029.11</v>
      </c>
      <c r="N33" s="17" t="s">
        <v>65</v>
      </c>
      <c r="O33" s="22">
        <v>56</v>
      </c>
      <c r="P33" s="22">
        <f t="shared" si="8"/>
        <v>112022.96</v>
      </c>
      <c r="Q33" s="22">
        <v>2</v>
      </c>
      <c r="R33" s="22">
        <f t="shared" si="9"/>
        <v>4000.82</v>
      </c>
      <c r="S33" s="22">
        <v>300</v>
      </c>
      <c r="T33" s="22">
        <f t="shared" si="10"/>
        <v>600123</v>
      </c>
      <c r="U33" s="22">
        <v>6</v>
      </c>
      <c r="V33" s="22">
        <f t="shared" si="11"/>
        <v>12002.46</v>
      </c>
      <c r="W33" s="12">
        <v>10</v>
      </c>
      <c r="X33" s="22"/>
    </row>
    <row r="34" s="1" customFormat="1" ht="23" customHeight="1" spans="1:24">
      <c r="A34" s="12">
        <v>30</v>
      </c>
      <c r="B34" s="24" t="s">
        <v>75</v>
      </c>
      <c r="C34" s="22" t="s">
        <v>70</v>
      </c>
      <c r="D34" s="22">
        <v>488.1</v>
      </c>
      <c r="E34" s="22" t="s">
        <v>30</v>
      </c>
      <c r="F34" s="22" t="s">
        <v>25</v>
      </c>
      <c r="G34" s="23">
        <v>800</v>
      </c>
      <c r="H34" s="23"/>
      <c r="I34" s="23"/>
      <c r="J34" s="22">
        <v>20</v>
      </c>
      <c r="K34" s="22">
        <f t="shared" si="6"/>
        <v>9762</v>
      </c>
      <c r="L34" s="22">
        <v>71</v>
      </c>
      <c r="M34" s="22">
        <f t="shared" si="7"/>
        <v>34655.1</v>
      </c>
      <c r="N34" s="17" t="s">
        <v>65</v>
      </c>
      <c r="O34" s="22">
        <v>56</v>
      </c>
      <c r="P34" s="22">
        <f t="shared" si="8"/>
        <v>27333.6</v>
      </c>
      <c r="Q34" s="22">
        <v>2</v>
      </c>
      <c r="R34" s="22">
        <f t="shared" si="9"/>
        <v>976.2</v>
      </c>
      <c r="S34" s="22">
        <v>300</v>
      </c>
      <c r="T34" s="22">
        <f t="shared" si="10"/>
        <v>146430</v>
      </c>
      <c r="U34" s="22">
        <v>6</v>
      </c>
      <c r="V34" s="22">
        <f t="shared" si="11"/>
        <v>2928.6</v>
      </c>
      <c r="W34" s="12">
        <v>10</v>
      </c>
      <c r="X34" s="22" t="s">
        <v>68</v>
      </c>
    </row>
    <row r="35" s="1" customFormat="1" ht="23" customHeight="1" spans="1:24">
      <c r="A35" s="12">
        <v>31</v>
      </c>
      <c r="B35" s="24" t="s">
        <v>76</v>
      </c>
      <c r="C35" s="22" t="s">
        <v>70</v>
      </c>
      <c r="D35" s="22">
        <v>825</v>
      </c>
      <c r="E35" s="22" t="s">
        <v>30</v>
      </c>
      <c r="F35" s="22" t="s">
        <v>25</v>
      </c>
      <c r="G35" s="23">
        <v>800</v>
      </c>
      <c r="H35" s="23"/>
      <c r="I35" s="23"/>
      <c r="J35" s="22">
        <v>20</v>
      </c>
      <c r="K35" s="22">
        <f t="shared" si="6"/>
        <v>16500</v>
      </c>
      <c r="L35" s="22">
        <v>71</v>
      </c>
      <c r="M35" s="22">
        <f t="shared" si="7"/>
        <v>58575</v>
      </c>
      <c r="N35" s="17" t="s">
        <v>65</v>
      </c>
      <c r="O35" s="22">
        <v>56</v>
      </c>
      <c r="P35" s="22">
        <f t="shared" si="8"/>
        <v>46200</v>
      </c>
      <c r="Q35" s="22">
        <v>2</v>
      </c>
      <c r="R35" s="22">
        <f t="shared" si="9"/>
        <v>1650</v>
      </c>
      <c r="S35" s="22">
        <v>300</v>
      </c>
      <c r="T35" s="22">
        <f t="shared" si="10"/>
        <v>247500</v>
      </c>
      <c r="U35" s="22">
        <v>6</v>
      </c>
      <c r="V35" s="22">
        <f t="shared" si="11"/>
        <v>4950</v>
      </c>
      <c r="W35" s="12">
        <v>10</v>
      </c>
      <c r="X35" s="22"/>
    </row>
    <row r="36" s="1" customFormat="1" ht="23" customHeight="1" spans="1:24">
      <c r="A36" s="12">
        <v>32</v>
      </c>
      <c r="B36" s="24" t="s">
        <v>77</v>
      </c>
      <c r="C36" s="22" t="s">
        <v>70</v>
      </c>
      <c r="D36" s="22">
        <v>271.26</v>
      </c>
      <c r="E36" s="22" t="s">
        <v>25</v>
      </c>
      <c r="F36" s="22" t="s">
        <v>25</v>
      </c>
      <c r="G36" s="23">
        <v>800</v>
      </c>
      <c r="H36" s="23"/>
      <c r="I36" s="23"/>
      <c r="J36" s="22">
        <v>20</v>
      </c>
      <c r="K36" s="22">
        <f t="shared" si="6"/>
        <v>5425.2</v>
      </c>
      <c r="L36" s="22">
        <v>71</v>
      </c>
      <c r="M36" s="22">
        <f t="shared" si="7"/>
        <v>19259.46</v>
      </c>
      <c r="N36" s="17" t="s">
        <v>26</v>
      </c>
      <c r="O36" s="22">
        <v>40.67</v>
      </c>
      <c r="P36" s="22">
        <f t="shared" si="8"/>
        <v>11032.14</v>
      </c>
      <c r="Q36" s="22">
        <v>2</v>
      </c>
      <c r="R36" s="22">
        <f t="shared" si="9"/>
        <v>542.52</v>
      </c>
      <c r="S36" s="22">
        <v>300</v>
      </c>
      <c r="T36" s="22">
        <f t="shared" si="10"/>
        <v>81378</v>
      </c>
      <c r="U36" s="22">
        <v>6</v>
      </c>
      <c r="V36" s="22">
        <f t="shared" si="11"/>
        <v>1627.56</v>
      </c>
      <c r="W36" s="12">
        <v>10</v>
      </c>
      <c r="X36" s="22" t="s">
        <v>63</v>
      </c>
    </row>
    <row r="37" s="1" customFormat="1" ht="23" customHeight="1" spans="1:24">
      <c r="A37" s="12">
        <v>33</v>
      </c>
      <c r="B37" s="24" t="s">
        <v>78</v>
      </c>
      <c r="C37" s="22" t="s">
        <v>79</v>
      </c>
      <c r="D37" s="22">
        <v>337.96</v>
      </c>
      <c r="E37" s="22" t="s">
        <v>30</v>
      </c>
      <c r="F37" s="22" t="s">
        <v>25</v>
      </c>
      <c r="G37" s="23">
        <v>800</v>
      </c>
      <c r="H37" s="23"/>
      <c r="I37" s="23"/>
      <c r="J37" s="22">
        <v>20</v>
      </c>
      <c r="K37" s="22">
        <f t="shared" si="6"/>
        <v>6759.2</v>
      </c>
      <c r="L37" s="22">
        <v>71</v>
      </c>
      <c r="M37" s="22">
        <f t="shared" si="7"/>
        <v>23995.16</v>
      </c>
      <c r="N37" s="17" t="s">
        <v>65</v>
      </c>
      <c r="O37" s="22">
        <v>56</v>
      </c>
      <c r="P37" s="22">
        <f t="shared" si="8"/>
        <v>18925.76</v>
      </c>
      <c r="Q37" s="22">
        <v>2</v>
      </c>
      <c r="R37" s="22">
        <f t="shared" si="9"/>
        <v>675.92</v>
      </c>
      <c r="S37" s="22">
        <v>300</v>
      </c>
      <c r="T37" s="22">
        <f t="shared" si="10"/>
        <v>101388</v>
      </c>
      <c r="U37" s="22">
        <v>6</v>
      </c>
      <c r="V37" s="22">
        <f t="shared" si="11"/>
        <v>2027.76</v>
      </c>
      <c r="W37" s="12">
        <v>10</v>
      </c>
      <c r="X37" s="22"/>
    </row>
    <row r="38" s="1" customFormat="1" ht="23" customHeight="1" spans="1:24">
      <c r="A38" s="12">
        <v>34</v>
      </c>
      <c r="B38" s="25" t="s">
        <v>80</v>
      </c>
      <c r="C38" s="22" t="s">
        <v>79</v>
      </c>
      <c r="D38" s="18">
        <v>814.3</v>
      </c>
      <c r="E38" s="18" t="s">
        <v>25</v>
      </c>
      <c r="F38" s="22" t="s">
        <v>25</v>
      </c>
      <c r="G38" s="23">
        <v>800</v>
      </c>
      <c r="H38" s="23"/>
      <c r="I38" s="23"/>
      <c r="J38" s="22">
        <v>20</v>
      </c>
      <c r="K38" s="22">
        <f t="shared" si="6"/>
        <v>16286</v>
      </c>
      <c r="L38" s="22">
        <v>71</v>
      </c>
      <c r="M38" s="22">
        <f t="shared" si="7"/>
        <v>57815.3</v>
      </c>
      <c r="N38" s="17" t="s">
        <v>81</v>
      </c>
      <c r="O38" s="22">
        <v>40.67</v>
      </c>
      <c r="P38" s="22">
        <f t="shared" si="8"/>
        <v>33117.58</v>
      </c>
      <c r="Q38" s="22">
        <v>2</v>
      </c>
      <c r="R38" s="22">
        <f t="shared" si="9"/>
        <v>1628.6</v>
      </c>
      <c r="S38" s="22">
        <v>300</v>
      </c>
      <c r="T38" s="22">
        <f t="shared" si="10"/>
        <v>244290</v>
      </c>
      <c r="U38" s="22">
        <v>6</v>
      </c>
      <c r="V38" s="22">
        <f t="shared" si="11"/>
        <v>4885.8</v>
      </c>
      <c r="W38" s="12">
        <v>10</v>
      </c>
      <c r="X38" s="22"/>
    </row>
    <row r="39" s="1" customFormat="1" ht="23" customHeight="1" spans="1:24">
      <c r="A39" s="12">
        <v>35</v>
      </c>
      <c r="B39" s="25" t="s">
        <v>82</v>
      </c>
      <c r="C39" s="22" t="s">
        <v>79</v>
      </c>
      <c r="D39" s="18">
        <f>211.55-4.3</f>
        <v>207.25</v>
      </c>
      <c r="E39" s="18" t="s">
        <v>25</v>
      </c>
      <c r="F39" s="22" t="s">
        <v>25</v>
      </c>
      <c r="G39" s="23">
        <v>800</v>
      </c>
      <c r="H39" s="23"/>
      <c r="I39" s="23"/>
      <c r="J39" s="22">
        <v>20</v>
      </c>
      <c r="K39" s="22">
        <f t="shared" si="6"/>
        <v>4145</v>
      </c>
      <c r="L39" s="22">
        <v>71</v>
      </c>
      <c r="M39" s="22">
        <f t="shared" si="7"/>
        <v>14714.75</v>
      </c>
      <c r="N39" s="17" t="s">
        <v>26</v>
      </c>
      <c r="O39" s="22">
        <v>40.67</v>
      </c>
      <c r="P39" s="22">
        <f t="shared" si="8"/>
        <v>8428.86</v>
      </c>
      <c r="Q39" s="22">
        <v>2</v>
      </c>
      <c r="R39" s="22">
        <f t="shared" si="9"/>
        <v>414.5</v>
      </c>
      <c r="S39" s="22">
        <v>300</v>
      </c>
      <c r="T39" s="22">
        <f t="shared" si="10"/>
        <v>62175</v>
      </c>
      <c r="U39" s="22">
        <v>6</v>
      </c>
      <c r="V39" s="22">
        <f t="shared" si="11"/>
        <v>1243.5</v>
      </c>
      <c r="W39" s="12">
        <v>10</v>
      </c>
      <c r="X39" s="22"/>
    </row>
    <row r="40" s="1" customFormat="1" ht="23" customHeight="1" spans="1:24">
      <c r="A40" s="12">
        <v>36</v>
      </c>
      <c r="B40" s="25" t="s">
        <v>83</v>
      </c>
      <c r="C40" s="22" t="s">
        <v>79</v>
      </c>
      <c r="D40" s="18">
        <v>980.69</v>
      </c>
      <c r="E40" s="18" t="s">
        <v>25</v>
      </c>
      <c r="F40" s="22" t="s">
        <v>25</v>
      </c>
      <c r="G40" s="23">
        <v>800</v>
      </c>
      <c r="H40" s="23"/>
      <c r="I40" s="23"/>
      <c r="J40" s="22">
        <v>20</v>
      </c>
      <c r="K40" s="22">
        <f t="shared" si="6"/>
        <v>19613.8</v>
      </c>
      <c r="L40" s="22">
        <v>71</v>
      </c>
      <c r="M40" s="22">
        <f t="shared" si="7"/>
        <v>69628.99</v>
      </c>
      <c r="N40" s="17" t="s">
        <v>26</v>
      </c>
      <c r="O40" s="22">
        <v>40.67</v>
      </c>
      <c r="P40" s="22">
        <f t="shared" si="8"/>
        <v>39884.66</v>
      </c>
      <c r="Q40" s="22">
        <v>2</v>
      </c>
      <c r="R40" s="22">
        <f t="shared" si="9"/>
        <v>1961.38</v>
      </c>
      <c r="S40" s="22">
        <v>300</v>
      </c>
      <c r="T40" s="22">
        <f t="shared" si="10"/>
        <v>294207</v>
      </c>
      <c r="U40" s="22">
        <v>6</v>
      </c>
      <c r="V40" s="22">
        <f t="shared" si="11"/>
        <v>5884.14</v>
      </c>
      <c r="W40" s="12">
        <v>10</v>
      </c>
      <c r="X40" s="22" t="s">
        <v>63</v>
      </c>
    </row>
    <row r="41" s="1" customFormat="1" ht="23" customHeight="1" spans="1:24">
      <c r="A41" s="12">
        <v>37</v>
      </c>
      <c r="B41" s="25" t="s">
        <v>84</v>
      </c>
      <c r="C41" s="22" t="s">
        <v>79</v>
      </c>
      <c r="D41" s="18">
        <f>1204.68</f>
        <v>1204.68</v>
      </c>
      <c r="E41" s="18" t="s">
        <v>30</v>
      </c>
      <c r="F41" s="22" t="s">
        <v>25</v>
      </c>
      <c r="G41" s="23">
        <v>800</v>
      </c>
      <c r="H41" s="23"/>
      <c r="I41" s="23"/>
      <c r="J41" s="22">
        <v>20</v>
      </c>
      <c r="K41" s="22">
        <f t="shared" si="6"/>
        <v>24093.6</v>
      </c>
      <c r="L41" s="22">
        <v>71</v>
      </c>
      <c r="M41" s="22">
        <f t="shared" si="7"/>
        <v>85532.28</v>
      </c>
      <c r="N41" s="34" t="s">
        <v>65</v>
      </c>
      <c r="O41" s="22">
        <v>56</v>
      </c>
      <c r="P41" s="22">
        <f t="shared" si="8"/>
        <v>67462.08</v>
      </c>
      <c r="Q41" s="22">
        <v>2</v>
      </c>
      <c r="R41" s="22">
        <f t="shared" si="9"/>
        <v>2409.36</v>
      </c>
      <c r="S41" s="22">
        <v>300</v>
      </c>
      <c r="T41" s="22">
        <f t="shared" si="10"/>
        <v>361404</v>
      </c>
      <c r="U41" s="22">
        <v>6</v>
      </c>
      <c r="V41" s="22">
        <f t="shared" si="11"/>
        <v>7228.08</v>
      </c>
      <c r="W41" s="12">
        <v>10</v>
      </c>
      <c r="X41" s="22" t="s">
        <v>85</v>
      </c>
    </row>
    <row r="42" s="1" customFormat="1" ht="23" customHeight="1" spans="1:24">
      <c r="A42" s="12">
        <v>38</v>
      </c>
      <c r="B42" s="18" t="s">
        <v>86</v>
      </c>
      <c r="C42" s="22" t="s">
        <v>79</v>
      </c>
      <c r="D42" s="18">
        <v>616.81</v>
      </c>
      <c r="E42" s="26" t="s">
        <v>87</v>
      </c>
      <c r="F42" s="22" t="s">
        <v>25</v>
      </c>
      <c r="G42" s="23">
        <v>800</v>
      </c>
      <c r="H42" s="23"/>
      <c r="I42" s="23"/>
      <c r="J42" s="22">
        <v>20</v>
      </c>
      <c r="K42" s="22">
        <f t="shared" si="6"/>
        <v>12336.2</v>
      </c>
      <c r="L42" s="22">
        <v>71</v>
      </c>
      <c r="M42" s="22">
        <f t="shared" si="7"/>
        <v>43793.51</v>
      </c>
      <c r="N42" s="34" t="s">
        <v>65</v>
      </c>
      <c r="O42" s="22">
        <f>ROUND(P42/D42,2)</f>
        <v>51.93</v>
      </c>
      <c r="P42" s="22">
        <v>32033.22</v>
      </c>
      <c r="Q42" s="22">
        <v>2</v>
      </c>
      <c r="R42" s="22">
        <f t="shared" si="9"/>
        <v>1233.62</v>
      </c>
      <c r="S42" s="22">
        <v>300</v>
      </c>
      <c r="T42" s="22">
        <f t="shared" si="10"/>
        <v>185043</v>
      </c>
      <c r="U42" s="22">
        <v>6</v>
      </c>
      <c r="V42" s="22">
        <f t="shared" si="11"/>
        <v>3700.86</v>
      </c>
      <c r="W42" s="12">
        <v>10</v>
      </c>
      <c r="X42" s="22" t="s">
        <v>88</v>
      </c>
    </row>
    <row r="43" s="1" customFormat="1" ht="23" customHeight="1" spans="1:24">
      <c r="A43" s="12">
        <v>39</v>
      </c>
      <c r="B43" s="16" t="s">
        <v>89</v>
      </c>
      <c r="C43" s="14" t="s">
        <v>90</v>
      </c>
      <c r="D43" s="13">
        <v>98.5</v>
      </c>
      <c r="E43" s="13" t="s">
        <v>25</v>
      </c>
      <c r="F43" s="13" t="s">
        <v>25</v>
      </c>
      <c r="G43" s="15">
        <v>650</v>
      </c>
      <c r="H43" s="20"/>
      <c r="I43" s="15"/>
      <c r="J43" s="12">
        <v>20</v>
      </c>
      <c r="K43" s="12">
        <f t="shared" ref="K43:K53" si="12">D43*J43</f>
        <v>1970</v>
      </c>
      <c r="L43" s="12">
        <v>71</v>
      </c>
      <c r="M43" s="12">
        <f t="shared" ref="M43:M53" si="13">D43*L43</f>
        <v>6993.5</v>
      </c>
      <c r="N43" s="17" t="s">
        <v>26</v>
      </c>
      <c r="O43" s="12">
        <v>40.67</v>
      </c>
      <c r="P43" s="12">
        <f t="shared" ref="P43:P53" si="14">ROUND(D43*O43,2)</f>
        <v>4006</v>
      </c>
      <c r="Q43" s="12">
        <v>2</v>
      </c>
      <c r="R43" s="12">
        <f t="shared" ref="R43:R53" si="15">D43*Q43</f>
        <v>197</v>
      </c>
      <c r="S43" s="12">
        <v>300</v>
      </c>
      <c r="T43" s="12">
        <f t="shared" ref="T43:T53" si="16">D43*S43</f>
        <v>29550</v>
      </c>
      <c r="U43" s="12">
        <v>6</v>
      </c>
      <c r="V43" s="12">
        <f t="shared" ref="V43:V53" si="17">D43*U43</f>
        <v>591</v>
      </c>
      <c r="W43" s="12">
        <v>10</v>
      </c>
      <c r="X43" s="13"/>
    </row>
    <row r="44" s="1" customFormat="1" ht="23" customHeight="1" spans="1:24">
      <c r="A44" s="12">
        <v>40</v>
      </c>
      <c r="B44" s="16" t="s">
        <v>91</v>
      </c>
      <c r="C44" s="14" t="s">
        <v>92</v>
      </c>
      <c r="D44" s="13">
        <v>505</v>
      </c>
      <c r="E44" s="13" t="s">
        <v>25</v>
      </c>
      <c r="F44" s="13" t="s">
        <v>25</v>
      </c>
      <c r="G44" s="15">
        <v>650</v>
      </c>
      <c r="H44" s="20"/>
      <c r="I44" s="15"/>
      <c r="J44" s="12">
        <v>20</v>
      </c>
      <c r="K44" s="12">
        <f t="shared" si="12"/>
        <v>10100</v>
      </c>
      <c r="L44" s="12">
        <v>71</v>
      </c>
      <c r="M44" s="12">
        <f t="shared" si="13"/>
        <v>35855</v>
      </c>
      <c r="N44" s="17" t="s">
        <v>26</v>
      </c>
      <c r="O44" s="12">
        <v>40.67</v>
      </c>
      <c r="P44" s="12">
        <f t="shared" si="14"/>
        <v>20538.35</v>
      </c>
      <c r="Q44" s="12">
        <v>2</v>
      </c>
      <c r="R44" s="12">
        <f t="shared" si="15"/>
        <v>1010</v>
      </c>
      <c r="S44" s="12">
        <v>300</v>
      </c>
      <c r="T44" s="12">
        <f t="shared" si="16"/>
        <v>151500</v>
      </c>
      <c r="U44" s="12">
        <v>6</v>
      </c>
      <c r="V44" s="12">
        <f t="shared" si="17"/>
        <v>3030</v>
      </c>
      <c r="W44" s="12">
        <v>10</v>
      </c>
      <c r="X44" s="13" t="s">
        <v>93</v>
      </c>
    </row>
    <row r="45" s="1" customFormat="1" ht="23" customHeight="1" spans="1:24">
      <c r="A45" s="12">
        <v>41</v>
      </c>
      <c r="B45" s="16" t="s">
        <v>94</v>
      </c>
      <c r="C45" s="14" t="s">
        <v>92</v>
      </c>
      <c r="D45" s="13">
        <v>354</v>
      </c>
      <c r="E45" s="13" t="s">
        <v>25</v>
      </c>
      <c r="F45" s="13" t="s">
        <v>25</v>
      </c>
      <c r="G45" s="15">
        <v>650</v>
      </c>
      <c r="H45" s="20"/>
      <c r="I45" s="15"/>
      <c r="J45" s="12">
        <v>20</v>
      </c>
      <c r="K45" s="12">
        <f t="shared" si="12"/>
        <v>7080</v>
      </c>
      <c r="L45" s="12">
        <v>71</v>
      </c>
      <c r="M45" s="12">
        <f t="shared" si="13"/>
        <v>25134</v>
      </c>
      <c r="N45" s="17" t="s">
        <v>26</v>
      </c>
      <c r="O45" s="12">
        <v>40.67</v>
      </c>
      <c r="P45" s="12">
        <f t="shared" si="14"/>
        <v>14397.18</v>
      </c>
      <c r="Q45" s="12">
        <v>2</v>
      </c>
      <c r="R45" s="12">
        <f t="shared" si="15"/>
        <v>708</v>
      </c>
      <c r="S45" s="12">
        <v>300</v>
      </c>
      <c r="T45" s="12">
        <f t="shared" si="16"/>
        <v>106200</v>
      </c>
      <c r="U45" s="12">
        <v>6</v>
      </c>
      <c r="V45" s="12">
        <f t="shared" si="17"/>
        <v>2124</v>
      </c>
      <c r="W45" s="12">
        <v>10</v>
      </c>
      <c r="X45" s="13" t="s">
        <v>95</v>
      </c>
    </row>
    <row r="46" s="1" customFormat="1" ht="23" customHeight="1" spans="1:24">
      <c r="A46" s="12">
        <v>42</v>
      </c>
      <c r="B46" s="16" t="s">
        <v>96</v>
      </c>
      <c r="C46" s="14" t="s">
        <v>92</v>
      </c>
      <c r="D46" s="13">
        <v>443</v>
      </c>
      <c r="E46" s="13" t="s">
        <v>25</v>
      </c>
      <c r="F46" s="13" t="s">
        <v>25</v>
      </c>
      <c r="G46" s="15">
        <v>650</v>
      </c>
      <c r="H46" s="20"/>
      <c r="I46" s="15"/>
      <c r="J46" s="12">
        <v>20</v>
      </c>
      <c r="K46" s="12">
        <f t="shared" si="12"/>
        <v>8860</v>
      </c>
      <c r="L46" s="12">
        <v>71</v>
      </c>
      <c r="M46" s="12">
        <f t="shared" si="13"/>
        <v>31453</v>
      </c>
      <c r="N46" s="17" t="s">
        <v>26</v>
      </c>
      <c r="O46" s="12">
        <v>40.67</v>
      </c>
      <c r="P46" s="12">
        <f t="shared" si="14"/>
        <v>18016.81</v>
      </c>
      <c r="Q46" s="12">
        <v>2</v>
      </c>
      <c r="R46" s="12">
        <f t="shared" si="15"/>
        <v>886</v>
      </c>
      <c r="S46" s="12">
        <v>300</v>
      </c>
      <c r="T46" s="12">
        <f t="shared" si="16"/>
        <v>132900</v>
      </c>
      <c r="U46" s="12">
        <v>6</v>
      </c>
      <c r="V46" s="12">
        <f t="shared" si="17"/>
        <v>2658</v>
      </c>
      <c r="W46" s="12">
        <v>10</v>
      </c>
      <c r="X46" s="13"/>
    </row>
    <row r="47" s="1" customFormat="1" ht="23" customHeight="1" spans="1:24">
      <c r="A47" s="12">
        <v>43</v>
      </c>
      <c r="B47" s="16" t="s">
        <v>97</v>
      </c>
      <c r="C47" s="14" t="s">
        <v>92</v>
      </c>
      <c r="D47" s="13">
        <v>278</v>
      </c>
      <c r="E47" s="13" t="s">
        <v>25</v>
      </c>
      <c r="F47" s="13" t="s">
        <v>25</v>
      </c>
      <c r="G47" s="15">
        <v>650</v>
      </c>
      <c r="H47" s="20"/>
      <c r="I47" s="15"/>
      <c r="J47" s="12">
        <v>20</v>
      </c>
      <c r="K47" s="12">
        <f t="shared" si="12"/>
        <v>5560</v>
      </c>
      <c r="L47" s="12">
        <v>71</v>
      </c>
      <c r="M47" s="12">
        <f t="shared" si="13"/>
        <v>19738</v>
      </c>
      <c r="N47" s="17" t="s">
        <v>26</v>
      </c>
      <c r="O47" s="12">
        <v>40.67</v>
      </c>
      <c r="P47" s="12">
        <f t="shared" si="14"/>
        <v>11306.26</v>
      </c>
      <c r="Q47" s="12">
        <v>2</v>
      </c>
      <c r="R47" s="12">
        <f t="shared" si="15"/>
        <v>556</v>
      </c>
      <c r="S47" s="12">
        <v>300</v>
      </c>
      <c r="T47" s="12">
        <f t="shared" si="16"/>
        <v>83400</v>
      </c>
      <c r="U47" s="12">
        <v>6</v>
      </c>
      <c r="V47" s="12">
        <f t="shared" si="17"/>
        <v>1668</v>
      </c>
      <c r="W47" s="12">
        <v>10</v>
      </c>
      <c r="X47" s="13" t="s">
        <v>98</v>
      </c>
    </row>
    <row r="48" s="1" customFormat="1" ht="23" customHeight="1" spans="1:24">
      <c r="A48" s="12">
        <v>44</v>
      </c>
      <c r="B48" s="16" t="s">
        <v>99</v>
      </c>
      <c r="C48" s="14" t="s">
        <v>92</v>
      </c>
      <c r="D48" s="13">
        <v>204</v>
      </c>
      <c r="E48" s="13" t="s">
        <v>30</v>
      </c>
      <c r="F48" s="13" t="s">
        <v>25</v>
      </c>
      <c r="G48" s="15">
        <v>650</v>
      </c>
      <c r="H48" s="20"/>
      <c r="I48" s="15"/>
      <c r="J48" s="12">
        <v>20</v>
      </c>
      <c r="K48" s="12">
        <f t="shared" si="12"/>
        <v>4080</v>
      </c>
      <c r="L48" s="12">
        <v>71</v>
      </c>
      <c r="M48" s="12">
        <f t="shared" si="13"/>
        <v>14484</v>
      </c>
      <c r="N48" s="13" t="s">
        <v>31</v>
      </c>
      <c r="O48" s="12">
        <v>56</v>
      </c>
      <c r="P48" s="12">
        <f t="shared" si="14"/>
        <v>11424</v>
      </c>
      <c r="Q48" s="12">
        <v>2</v>
      </c>
      <c r="R48" s="12">
        <f t="shared" si="15"/>
        <v>408</v>
      </c>
      <c r="S48" s="12">
        <v>300</v>
      </c>
      <c r="T48" s="12">
        <f t="shared" si="16"/>
        <v>61200</v>
      </c>
      <c r="U48" s="12">
        <v>6</v>
      </c>
      <c r="V48" s="12">
        <f t="shared" si="17"/>
        <v>1224</v>
      </c>
      <c r="W48" s="12">
        <v>10</v>
      </c>
      <c r="X48" s="13"/>
    </row>
    <row r="49" s="1" customFormat="1" ht="23" customHeight="1" spans="1:24">
      <c r="A49" s="12">
        <v>45</v>
      </c>
      <c r="B49" s="16" t="s">
        <v>100</v>
      </c>
      <c r="C49" s="14" t="s">
        <v>92</v>
      </c>
      <c r="D49" s="13">
        <v>150</v>
      </c>
      <c r="E49" s="13" t="s">
        <v>25</v>
      </c>
      <c r="F49" s="13" t="s">
        <v>25</v>
      </c>
      <c r="G49" s="15">
        <v>650</v>
      </c>
      <c r="H49" s="20"/>
      <c r="I49" s="15"/>
      <c r="J49" s="12">
        <v>20</v>
      </c>
      <c r="K49" s="12">
        <f t="shared" si="12"/>
        <v>3000</v>
      </c>
      <c r="L49" s="12">
        <v>71</v>
      </c>
      <c r="M49" s="12">
        <f t="shared" si="13"/>
        <v>10650</v>
      </c>
      <c r="N49" s="17" t="s">
        <v>26</v>
      </c>
      <c r="O49" s="12">
        <v>40.67</v>
      </c>
      <c r="P49" s="12">
        <f t="shared" si="14"/>
        <v>6100.5</v>
      </c>
      <c r="Q49" s="12">
        <v>2</v>
      </c>
      <c r="R49" s="12">
        <f t="shared" si="15"/>
        <v>300</v>
      </c>
      <c r="S49" s="12">
        <v>300</v>
      </c>
      <c r="T49" s="12">
        <f t="shared" si="16"/>
        <v>45000</v>
      </c>
      <c r="U49" s="12">
        <v>6</v>
      </c>
      <c r="V49" s="12">
        <f t="shared" si="17"/>
        <v>900</v>
      </c>
      <c r="W49" s="12">
        <v>10</v>
      </c>
      <c r="X49" s="13" t="s">
        <v>101</v>
      </c>
    </row>
    <row r="50" s="1" customFormat="1" ht="23" customHeight="1" spans="1:24">
      <c r="A50" s="12">
        <v>46</v>
      </c>
      <c r="B50" s="16" t="s">
        <v>102</v>
      </c>
      <c r="C50" s="14" t="s">
        <v>103</v>
      </c>
      <c r="D50" s="13">
        <v>316</v>
      </c>
      <c r="E50" s="13" t="s">
        <v>25</v>
      </c>
      <c r="F50" s="13" t="s">
        <v>25</v>
      </c>
      <c r="G50" s="15">
        <v>650</v>
      </c>
      <c r="H50" s="20"/>
      <c r="I50" s="15"/>
      <c r="J50" s="12">
        <v>20</v>
      </c>
      <c r="K50" s="12">
        <f t="shared" si="12"/>
        <v>6320</v>
      </c>
      <c r="L50" s="12">
        <v>71</v>
      </c>
      <c r="M50" s="12">
        <f t="shared" si="13"/>
        <v>22436</v>
      </c>
      <c r="N50" s="17" t="s">
        <v>26</v>
      </c>
      <c r="O50" s="12">
        <v>40.67</v>
      </c>
      <c r="P50" s="12">
        <f t="shared" si="14"/>
        <v>12851.72</v>
      </c>
      <c r="Q50" s="12">
        <v>2</v>
      </c>
      <c r="R50" s="12">
        <f t="shared" si="15"/>
        <v>632</v>
      </c>
      <c r="S50" s="12">
        <v>300</v>
      </c>
      <c r="T50" s="12">
        <f t="shared" si="16"/>
        <v>94800</v>
      </c>
      <c r="U50" s="12">
        <v>6</v>
      </c>
      <c r="V50" s="12">
        <f t="shared" si="17"/>
        <v>1896</v>
      </c>
      <c r="W50" s="12">
        <v>10</v>
      </c>
      <c r="X50" s="13"/>
    </row>
    <row r="51" s="1" customFormat="1" ht="23" customHeight="1" spans="1:24">
      <c r="A51" s="12">
        <v>47</v>
      </c>
      <c r="B51" s="16" t="s">
        <v>104</v>
      </c>
      <c r="C51" s="14" t="s">
        <v>103</v>
      </c>
      <c r="D51" s="13">
        <v>177</v>
      </c>
      <c r="E51" s="13" t="s">
        <v>25</v>
      </c>
      <c r="F51" s="13" t="s">
        <v>25</v>
      </c>
      <c r="G51" s="15">
        <v>650</v>
      </c>
      <c r="H51" s="20"/>
      <c r="I51" s="15"/>
      <c r="J51" s="12">
        <v>20</v>
      </c>
      <c r="K51" s="12">
        <f t="shared" si="12"/>
        <v>3540</v>
      </c>
      <c r="L51" s="12">
        <v>71</v>
      </c>
      <c r="M51" s="12">
        <f t="shared" si="13"/>
        <v>12567</v>
      </c>
      <c r="N51" s="17" t="s">
        <v>26</v>
      </c>
      <c r="O51" s="12">
        <v>40.67</v>
      </c>
      <c r="P51" s="12">
        <f t="shared" si="14"/>
        <v>7198.59</v>
      </c>
      <c r="Q51" s="12">
        <v>2</v>
      </c>
      <c r="R51" s="12">
        <f t="shared" si="15"/>
        <v>354</v>
      </c>
      <c r="S51" s="12">
        <v>300</v>
      </c>
      <c r="T51" s="12">
        <f t="shared" si="16"/>
        <v>53100</v>
      </c>
      <c r="U51" s="12">
        <v>6</v>
      </c>
      <c r="V51" s="12">
        <f t="shared" si="17"/>
        <v>1062</v>
      </c>
      <c r="W51" s="12">
        <v>10</v>
      </c>
      <c r="X51" s="13"/>
    </row>
    <row r="52" s="1" customFormat="1" ht="23" customHeight="1" spans="1:24">
      <c r="A52" s="12">
        <v>48</v>
      </c>
      <c r="B52" s="16" t="s">
        <v>105</v>
      </c>
      <c r="C52" s="14" t="s">
        <v>103</v>
      </c>
      <c r="D52" s="13">
        <v>187</v>
      </c>
      <c r="E52" s="13" t="s">
        <v>25</v>
      </c>
      <c r="F52" s="13" t="s">
        <v>25</v>
      </c>
      <c r="G52" s="15">
        <v>650</v>
      </c>
      <c r="H52" s="20"/>
      <c r="I52" s="15"/>
      <c r="J52" s="12">
        <v>20</v>
      </c>
      <c r="K52" s="12">
        <f t="shared" si="12"/>
        <v>3740</v>
      </c>
      <c r="L52" s="12">
        <v>71</v>
      </c>
      <c r="M52" s="12">
        <f t="shared" si="13"/>
        <v>13277</v>
      </c>
      <c r="N52" s="17" t="s">
        <v>26</v>
      </c>
      <c r="O52" s="12">
        <v>40.67</v>
      </c>
      <c r="P52" s="12">
        <f t="shared" si="14"/>
        <v>7605.29</v>
      </c>
      <c r="Q52" s="12">
        <v>2</v>
      </c>
      <c r="R52" s="12">
        <f t="shared" si="15"/>
        <v>374</v>
      </c>
      <c r="S52" s="12">
        <v>300</v>
      </c>
      <c r="T52" s="12">
        <f t="shared" si="16"/>
        <v>56100</v>
      </c>
      <c r="U52" s="12">
        <v>6</v>
      </c>
      <c r="V52" s="12">
        <f t="shared" si="17"/>
        <v>1122</v>
      </c>
      <c r="W52" s="12">
        <v>10</v>
      </c>
      <c r="X52" s="12" t="s">
        <v>106</v>
      </c>
    </row>
    <row r="53" s="1" customFormat="1" ht="23" customHeight="1" spans="1:24">
      <c r="A53" s="12">
        <v>49</v>
      </c>
      <c r="B53" s="16" t="s">
        <v>107</v>
      </c>
      <c r="C53" s="14" t="s">
        <v>103</v>
      </c>
      <c r="D53" s="13">
        <v>232</v>
      </c>
      <c r="E53" s="13" t="s">
        <v>25</v>
      </c>
      <c r="F53" s="13" t="s">
        <v>25</v>
      </c>
      <c r="G53" s="15">
        <v>650</v>
      </c>
      <c r="H53" s="20"/>
      <c r="I53" s="15"/>
      <c r="J53" s="12">
        <v>20</v>
      </c>
      <c r="K53" s="12">
        <f t="shared" si="12"/>
        <v>4640</v>
      </c>
      <c r="L53" s="12">
        <v>71</v>
      </c>
      <c r="M53" s="12">
        <f t="shared" si="13"/>
        <v>16472</v>
      </c>
      <c r="N53" s="17" t="s">
        <v>26</v>
      </c>
      <c r="O53" s="12">
        <v>40.67</v>
      </c>
      <c r="P53" s="12">
        <f t="shared" si="14"/>
        <v>9435.44</v>
      </c>
      <c r="Q53" s="12">
        <v>2</v>
      </c>
      <c r="R53" s="12">
        <f t="shared" si="15"/>
        <v>464</v>
      </c>
      <c r="S53" s="12">
        <v>300</v>
      </c>
      <c r="T53" s="12">
        <f t="shared" si="16"/>
        <v>69600</v>
      </c>
      <c r="U53" s="12">
        <v>6</v>
      </c>
      <c r="V53" s="12">
        <f t="shared" si="17"/>
        <v>1392</v>
      </c>
      <c r="W53" s="12">
        <v>10</v>
      </c>
      <c r="X53" s="13"/>
    </row>
    <row r="54" s="1" customFormat="1" ht="23" customHeight="1" spans="1:24">
      <c r="A54" s="12">
        <v>50</v>
      </c>
      <c r="B54" s="23" t="s">
        <v>108</v>
      </c>
      <c r="C54" s="14"/>
      <c r="D54" s="23">
        <f>SUM(D5:D53)</f>
        <v>24135.91</v>
      </c>
      <c r="E54" s="27"/>
      <c r="F54" s="22"/>
      <c r="G54" s="23"/>
      <c r="H54" s="23"/>
      <c r="I54" s="23"/>
      <c r="J54" s="22"/>
      <c r="K54" s="22">
        <f>SUM(K5:K53)</f>
        <v>482718.2</v>
      </c>
      <c r="L54" s="22"/>
      <c r="M54" s="22">
        <f>SUM(M5:M53)</f>
        <v>1713649.61</v>
      </c>
      <c r="N54" s="17"/>
      <c r="O54" s="22"/>
      <c r="P54" s="35">
        <f>SUM(P5:P53)</f>
        <v>1177699.6134</v>
      </c>
      <c r="Q54" s="22"/>
      <c r="R54" s="22">
        <f>SUM(R5:R53)</f>
        <v>48271.82</v>
      </c>
      <c r="S54" s="22"/>
      <c r="T54" s="22">
        <f>SUM(T5:T53)</f>
        <v>7240773</v>
      </c>
      <c r="U54" s="22"/>
      <c r="V54" s="22">
        <f>SUM(V5:V53)</f>
        <v>144815.46</v>
      </c>
      <c r="W54" s="22">
        <f>SUM(W5:W53)</f>
        <v>490</v>
      </c>
      <c r="X54" s="22"/>
    </row>
    <row r="55" s="4" customFormat="1" ht="25" customHeight="1" spans="1:24">
      <c r="A55" s="28"/>
      <c r="B55" s="29" t="s">
        <v>109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</sheetData>
  <mergeCells count="20">
    <mergeCell ref="A1:X1"/>
    <mergeCell ref="B2:C2"/>
    <mergeCell ref="U2:X2"/>
    <mergeCell ref="H3:I3"/>
    <mergeCell ref="J3:K3"/>
    <mergeCell ref="L3:M3"/>
    <mergeCell ref="N3:P3"/>
    <mergeCell ref="Q3:R3"/>
    <mergeCell ref="S3:T3"/>
    <mergeCell ref="U3:V3"/>
    <mergeCell ref="B55:X55"/>
    <mergeCell ref="A3:A4"/>
    <mergeCell ref="B3:B4"/>
    <mergeCell ref="C3:C4"/>
    <mergeCell ref="D3:D4"/>
    <mergeCell ref="E3:E4"/>
    <mergeCell ref="F3:F4"/>
    <mergeCell ref="G3:G4"/>
    <mergeCell ref="W3:W4"/>
    <mergeCell ref="X3:X4"/>
  </mergeCells>
  <dataValidations count="3">
    <dataValidation type="list" allowBlank="1" showErrorMessage="1" sqref="A4">
      <formula1>__ValidateDict__!$B$1:$B$1</formula1>
    </dataValidation>
    <dataValidation type="list" allowBlank="1" showErrorMessage="1" sqref="B4">
      <formula1>__ValidateDict__!$B$2:$O$2</formula1>
    </dataValidation>
    <dataValidation type="list" allowBlank="1" showErrorMessage="1" sqref="C4">
      <formula1>__ValidateDict__!$B$3:$C$3</formula1>
    </dataValidation>
  </dataValidations>
  <pageMargins left="0.118055555555556" right="0.118055555555556" top="0.196527777777778" bottom="0.236111111111111" header="0.0784722222222222" footer="0.118055555555556"/>
  <pageSetup paperSize="9" scale="4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A1" sqref="A1"/>
    </sheetView>
  </sheetViews>
  <sheetFormatPr defaultColWidth="9" defaultRowHeight="14.4" outlineLevelRow="2"/>
  <sheetData>
    <row r="1" spans="1:2">
      <c r="A1" t="s">
        <v>110</v>
      </c>
      <c r="B1" t="s">
        <v>111</v>
      </c>
    </row>
    <row r="2" spans="1:15">
      <c r="A2" t="s">
        <v>112</v>
      </c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</row>
    <row r="3" spans="1:3">
      <c r="A3" t="s">
        <v>127</v>
      </c>
      <c r="B3" t="s">
        <v>128</v>
      </c>
      <c r="C3" t="s">
        <v>129</v>
      </c>
    </row>
  </sheetData>
  <sheetProtection password="CDC8" sheet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__ValidateDict__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孟</cp:lastModifiedBy>
  <dcterms:created xsi:type="dcterms:W3CDTF">2023-03-20T02:49:00Z</dcterms:created>
  <dcterms:modified xsi:type="dcterms:W3CDTF">2024-03-21T03:16:03Z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8F580F6710EC4E13BA7C251D7BEB4535_13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