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2024年竞拍明细表" sheetId="1" r:id="rId1"/>
  </sheets>
  <definedNames>
    <definedName name="_xlnm._FilterDatabase" localSheetId="0" hidden="1">'2024年竞拍明细表'!$B$3:$P$88</definedName>
  </definedNames>
  <calcPr fullCalcOnLoad="1"/>
</workbook>
</file>

<file path=xl/sharedStrings.xml><?xml version="1.0" encoding="utf-8"?>
<sst xmlns="http://schemas.openxmlformats.org/spreadsheetml/2006/main" count="480" uniqueCount="159">
  <si>
    <t>北大荒集团黑龙江海伦农场有限公司计划竞价发包的旱田地块信息汇总</t>
  </si>
  <si>
    <t>单位：亩、元、元/亩</t>
  </si>
  <si>
    <t>序号</t>
  </si>
  <si>
    <t>作业站</t>
  </si>
  <si>
    <t>地号</t>
  </si>
  <si>
    <t>前茬</t>
  </si>
  <si>
    <t>计划种植作物</t>
  </si>
  <si>
    <t>面积</t>
  </si>
  <si>
    <t>起拍价格（元/亩</t>
  </si>
  <si>
    <t>起垄情况</t>
  </si>
  <si>
    <t>亩作业费（元/亩）</t>
  </si>
  <si>
    <t>秋整地作业费</t>
  </si>
  <si>
    <t>合同保证金              （10元/亩）</t>
  </si>
  <si>
    <t>大豆种植作物保证金（400元/亩）</t>
  </si>
  <si>
    <t xml:space="preserve">
肥料预收款
</t>
  </si>
  <si>
    <t>合计</t>
  </si>
  <si>
    <t>竞拍保证金（200元/亩）</t>
  </si>
  <si>
    <t>备注</t>
  </si>
  <si>
    <t>一作业站</t>
  </si>
  <si>
    <t>9-1</t>
  </si>
  <si>
    <t>大豆</t>
  </si>
  <si>
    <t>未起垄</t>
  </si>
  <si>
    <t>二作业站</t>
  </si>
  <si>
    <t>玉米</t>
  </si>
  <si>
    <t>未起大垄</t>
  </si>
  <si>
    <t>东西垄南侧</t>
  </si>
  <si>
    <t>3-1</t>
  </si>
  <si>
    <t>4-3</t>
  </si>
  <si>
    <t>未起小垄</t>
  </si>
  <si>
    <t>大垄</t>
  </si>
  <si>
    <t>7-1</t>
  </si>
  <si>
    <t>7-2</t>
  </si>
  <si>
    <t>7-3</t>
  </si>
  <si>
    <t>小垄</t>
  </si>
  <si>
    <t>7-7-1</t>
  </si>
  <si>
    <t>7-7-2</t>
  </si>
  <si>
    <t>南北垄东侧</t>
  </si>
  <si>
    <t>11-4</t>
  </si>
  <si>
    <t>11-5</t>
  </si>
  <si>
    <t>小块熟地1</t>
  </si>
  <si>
    <t>小块熟地2</t>
  </si>
  <si>
    <t>小块熟地3</t>
  </si>
  <si>
    <t>小块熟地4</t>
  </si>
  <si>
    <t>小块熟地5</t>
  </si>
  <si>
    <t>三作业站</t>
  </si>
  <si>
    <r>
      <t>1</t>
    </r>
    <r>
      <rPr>
        <sz val="9"/>
        <color indexed="8"/>
        <rFont val="宋体"/>
        <family val="0"/>
      </rPr>
      <t>2号</t>
    </r>
  </si>
  <si>
    <t>西15号</t>
  </si>
  <si>
    <t>已起大垄</t>
  </si>
  <si>
    <t>14号南节</t>
  </si>
  <si>
    <t>14号</t>
  </si>
  <si>
    <t>已起小垄</t>
  </si>
  <si>
    <t>16-3号</t>
  </si>
  <si>
    <t>大棚南</t>
  </si>
  <si>
    <t>四作业站</t>
  </si>
  <si>
    <t>6-3</t>
  </si>
  <si>
    <t>6-3东</t>
  </si>
  <si>
    <t>玉米，大豆</t>
  </si>
  <si>
    <t>4-3西61亩大豆茬</t>
  </si>
  <si>
    <t>水改旱西</t>
  </si>
  <si>
    <t>水改旱</t>
  </si>
  <si>
    <t>8-6</t>
  </si>
  <si>
    <t>东西两块</t>
  </si>
  <si>
    <t>8-2</t>
  </si>
  <si>
    <t>1-1</t>
  </si>
  <si>
    <t>已起垄</t>
  </si>
  <si>
    <t>原曲加立黏玉米地</t>
  </si>
  <si>
    <t>五作业站</t>
  </si>
  <si>
    <t>7-1.2.3</t>
  </si>
  <si>
    <t>翻茬未起垄</t>
  </si>
  <si>
    <t>三小区 不去洼子</t>
  </si>
  <si>
    <t>10--5</t>
  </si>
  <si>
    <t>深松未起垄</t>
  </si>
  <si>
    <t>洼子面积较大 不去洼子  必须种植大垄</t>
  </si>
  <si>
    <t>10--2.3.4</t>
  </si>
  <si>
    <t>10--1</t>
  </si>
  <si>
    <t>靠西侧树带边  必须种植大垄</t>
  </si>
  <si>
    <t>9--1</t>
  </si>
  <si>
    <t>洼子面积较大 不去洼子</t>
  </si>
  <si>
    <t>9--7</t>
  </si>
  <si>
    <t>靠南侧树带</t>
  </si>
  <si>
    <t>六作业站</t>
  </si>
  <si>
    <t>玉米、大豆、玉米</t>
  </si>
  <si>
    <t>3-1号地东边、其中大豆茬面积135亩</t>
  </si>
  <si>
    <t>6-2</t>
  </si>
  <si>
    <t>6-2号地西边</t>
  </si>
  <si>
    <t>七作业站</t>
  </si>
  <si>
    <t>7-2-2</t>
  </si>
  <si>
    <t>地里不去洼子、认可地里条件才能进行竞买</t>
  </si>
  <si>
    <t>7-7-4</t>
  </si>
  <si>
    <t>河边地、地里不去洼子、认可地里条件才能进行竞买</t>
  </si>
  <si>
    <t>7-5-4</t>
  </si>
  <si>
    <t>西向东分、地里不去洼子、认可地里条件才能进行竞买</t>
  </si>
  <si>
    <t>7-2-3</t>
  </si>
  <si>
    <t>树带两侧、地里不去洼子、认可地里条件才能进行竞买</t>
  </si>
  <si>
    <t>八作业站</t>
  </si>
  <si>
    <t>2—2</t>
  </si>
  <si>
    <t>东西北三面水稻起小垄</t>
  </si>
  <si>
    <t>起小垄</t>
  </si>
  <si>
    <t>10—1</t>
  </si>
  <si>
    <t>10—2</t>
  </si>
  <si>
    <t>11—1</t>
  </si>
  <si>
    <t>11—2</t>
  </si>
  <si>
    <t>11—3</t>
  </si>
  <si>
    <t>11—4</t>
  </si>
  <si>
    <t>11—5</t>
  </si>
  <si>
    <t>大豆玉米</t>
  </si>
  <si>
    <t>600
830</t>
  </si>
  <si>
    <t>从西侧分，其中豆茬75亩玉米茬118.49亩起小垄</t>
  </si>
  <si>
    <t>农建-1</t>
  </si>
  <si>
    <t>农建-2</t>
  </si>
  <si>
    <t>其中玉米茬26.1亩，大豆茬106.9亩，起小垄</t>
  </si>
  <si>
    <t>农建-3</t>
  </si>
  <si>
    <t>农具厂东，水泥板路头道南，未起垄</t>
  </si>
  <si>
    <t>农建-4</t>
  </si>
  <si>
    <t>猪场北两侧小块，未起垄</t>
  </si>
  <si>
    <t>5-3</t>
  </si>
  <si>
    <t>起大垄</t>
  </si>
  <si>
    <t>九作业站</t>
  </si>
  <si>
    <t>11号南</t>
  </si>
  <si>
    <t>西-东</t>
  </si>
  <si>
    <t>12号南</t>
  </si>
  <si>
    <t>大豆重3年
东-西</t>
  </si>
  <si>
    <t>十作业站</t>
  </si>
  <si>
    <t>4-1</t>
  </si>
  <si>
    <t>大豆茬未起大垄</t>
  </si>
  <si>
    <t>大豆茬起大垄</t>
  </si>
  <si>
    <t>4-4</t>
  </si>
  <si>
    <t>4-5</t>
  </si>
  <si>
    <t>2号地西树带</t>
  </si>
  <si>
    <t>玉米茬未起小垄</t>
  </si>
  <si>
    <t>西往东</t>
  </si>
  <si>
    <t>1号地南节西头</t>
  </si>
  <si>
    <t>1号地北节东树带</t>
  </si>
  <si>
    <t>大豆茬未起小垄</t>
  </si>
  <si>
    <t>东往西</t>
  </si>
  <si>
    <t>十一作业站</t>
  </si>
  <si>
    <t>一号地</t>
  </si>
  <si>
    <t>侵蚀沟较多须绕行</t>
  </si>
  <si>
    <t>一号地北</t>
  </si>
  <si>
    <t>二号地南</t>
  </si>
  <si>
    <t>二号地北</t>
  </si>
  <si>
    <t>大豆、玉米</t>
  </si>
  <si>
    <t>二号地东区</t>
  </si>
  <si>
    <t>三号地</t>
  </si>
  <si>
    <t>十二作业站</t>
  </si>
  <si>
    <t>6-1</t>
  </si>
  <si>
    <t>河圈地</t>
  </si>
  <si>
    <t>4</t>
  </si>
  <si>
    <t>东侧有树带</t>
  </si>
  <si>
    <t>3</t>
  </si>
  <si>
    <t>十三作业站</t>
  </si>
  <si>
    <t>大豆、粘玉米</t>
  </si>
  <si>
    <t>55.33
40</t>
  </si>
  <si>
    <t>西侧</t>
  </si>
  <si>
    <t>5-1</t>
  </si>
  <si>
    <t>秋起小垄</t>
  </si>
  <si>
    <t>东侧</t>
  </si>
  <si>
    <t>复垦地</t>
  </si>
  <si>
    <t>已深松、种植户自己起垄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</si>
</sst>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1"/>
      <name val="宋体"/>
      <family val="0"/>
    </font>
    <font>
      <sz val="10"/>
      <name val="宋体"/>
      <family val="0"/>
    </font>
    <font>
      <b/>
      <sz val="16"/>
      <name val="宋体"/>
      <family val="0"/>
    </font>
    <font>
      <b/>
      <sz val="12"/>
      <name val="宋体"/>
      <family val="0"/>
    </font>
    <font>
      <sz val="10"/>
      <color indexed="8"/>
      <name val="宋体"/>
      <family val="0"/>
    </font>
    <font>
      <sz val="9"/>
      <color indexed="8"/>
      <name val="宋体"/>
      <family val="0"/>
    </font>
    <font>
      <sz val="9"/>
      <name val="宋体"/>
      <family val="0"/>
    </font>
    <font>
      <b/>
      <sz val="11"/>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
      <sz val="9"/>
      <color theme="1"/>
      <name val="宋体"/>
      <family val="0"/>
    </font>
    <font>
      <sz val="10"/>
      <color rgb="FF000000"/>
      <name val="宋体"/>
      <family val="0"/>
    </font>
    <font>
      <sz val="10"/>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72">
    <xf numFmtId="0" fontId="0" fillId="0" borderId="0" xfId="0" applyAlignment="1">
      <alignment vertical="center"/>
    </xf>
    <xf numFmtId="0" fontId="2" fillId="0" borderId="0" xfId="0" applyFont="1" applyFill="1" applyAlignment="1">
      <alignment horizontal="center" vertical="center"/>
    </xf>
    <xf numFmtId="0" fontId="0" fillId="0" borderId="0" xfId="0" applyFill="1" applyAlignment="1">
      <alignment horizontal="center" vertical="center"/>
    </xf>
    <xf numFmtId="49" fontId="0" fillId="0" borderId="0" xfId="0" applyNumberFormat="1" applyFill="1" applyAlignment="1">
      <alignment horizontal="center" vertical="center"/>
    </xf>
    <xf numFmtId="176" fontId="0" fillId="0" borderId="0" xfId="0" applyNumberFormat="1" applyFill="1" applyAlignment="1">
      <alignment horizontal="center" vertical="center"/>
    </xf>
    <xf numFmtId="0" fontId="0" fillId="0" borderId="0" xfId="0" applyFill="1" applyAlignment="1">
      <alignment horizontal="center" vertical="center" wrapText="1"/>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0" fillId="0" borderId="9" xfId="0" applyFill="1" applyBorder="1" applyAlignment="1">
      <alignment horizontal="center" vertical="center"/>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5" fillId="33" borderId="9" xfId="0"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34" borderId="9" xfId="0" applyNumberFormat="1" applyFont="1" applyFill="1" applyBorder="1" applyAlignment="1">
      <alignment horizontal="center" vertical="center"/>
    </xf>
    <xf numFmtId="0" fontId="2" fillId="34" borderId="9" xfId="0" applyFont="1" applyFill="1" applyBorder="1" applyAlignment="1">
      <alignment horizontal="center" vertical="center"/>
    </xf>
    <xf numFmtId="0" fontId="2" fillId="34" borderId="9" xfId="0" applyFont="1" applyFill="1" applyBorder="1" applyAlignment="1">
      <alignment horizontal="center" vertical="center"/>
    </xf>
    <xf numFmtId="0" fontId="5" fillId="34" borderId="9" xfId="0" applyFont="1" applyFill="1" applyBorder="1" applyAlignment="1">
      <alignment horizontal="center" vertical="center"/>
    </xf>
    <xf numFmtId="49" fontId="2" fillId="34"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0" fontId="2" fillId="0" borderId="9" xfId="0" applyFont="1" applyBorder="1" applyAlignment="1">
      <alignment horizontal="center" vertical="center"/>
    </xf>
    <xf numFmtId="0" fontId="48" fillId="34"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49" fillId="34" borderId="9" xfId="0" applyFont="1" applyFill="1" applyBorder="1" applyAlignment="1">
      <alignment horizontal="center" vertical="center" wrapText="1"/>
    </xf>
    <xf numFmtId="58" fontId="6" fillId="33"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xf>
    <xf numFmtId="0" fontId="2" fillId="0" borderId="9" xfId="0" applyFont="1" applyFill="1" applyBorder="1" applyAlignment="1">
      <alignment horizontal="center"/>
    </xf>
    <xf numFmtId="49" fontId="49" fillId="34" borderId="9" xfId="0" applyNumberFormat="1"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58"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176" fontId="3" fillId="0" borderId="0" xfId="0" applyNumberFormat="1" applyFont="1" applyFill="1" applyAlignment="1">
      <alignment horizontal="center" vertical="center"/>
    </xf>
    <xf numFmtId="176" fontId="8" fillId="0" borderId="0" xfId="0" applyNumberFormat="1" applyFont="1" applyFill="1" applyAlignment="1">
      <alignment horizontal="center" vertical="center"/>
    </xf>
    <xf numFmtId="0" fontId="3" fillId="0" borderId="0" xfId="0" applyFont="1" applyFill="1" applyAlignment="1">
      <alignment horizontal="center" vertical="center" wrapText="1"/>
    </xf>
    <xf numFmtId="176"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wrapText="1"/>
    </xf>
    <xf numFmtId="0" fontId="7" fillId="0" borderId="9" xfId="0" applyFont="1" applyFill="1" applyBorder="1" applyAlignment="1">
      <alignment horizontal="center" vertical="center"/>
    </xf>
    <xf numFmtId="176"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176" fontId="2" fillId="0" borderId="9" xfId="0" applyNumberFormat="1" applyFont="1" applyFill="1" applyBorder="1" applyAlignment="1">
      <alignment horizontal="center" vertical="center"/>
    </xf>
    <xf numFmtId="0" fontId="2" fillId="0" borderId="9" xfId="0" applyFont="1" applyBorder="1" applyAlignment="1">
      <alignment vertical="center"/>
    </xf>
    <xf numFmtId="0" fontId="7" fillId="0" borderId="9" xfId="0" applyFont="1" applyBorder="1" applyAlignment="1">
      <alignment horizontal="center" vertical="center"/>
    </xf>
    <xf numFmtId="176" fontId="7" fillId="0" borderId="9" xfId="0" applyNumberFormat="1" applyFont="1" applyBorder="1" applyAlignment="1">
      <alignment horizontal="center" vertical="center"/>
    </xf>
    <xf numFmtId="0" fontId="2" fillId="0" borderId="9" xfId="0" applyFont="1" applyBorder="1" applyAlignment="1">
      <alignment horizontal="center" vertical="center"/>
    </xf>
    <xf numFmtId="176" fontId="2" fillId="0" borderId="9" xfId="0" applyNumberFormat="1" applyFont="1" applyBorder="1" applyAlignment="1">
      <alignment horizontal="center" vertical="center"/>
    </xf>
    <xf numFmtId="0" fontId="5" fillId="33" borderId="9" xfId="0" applyFont="1" applyFill="1" applyBorder="1" applyAlignment="1">
      <alignment horizontal="center" vertical="center" wrapText="1"/>
    </xf>
    <xf numFmtId="0" fontId="7" fillId="0" borderId="9" xfId="0" applyFont="1" applyBorder="1" applyAlignment="1">
      <alignment horizontal="center" vertical="center"/>
    </xf>
    <xf numFmtId="176" fontId="7" fillId="0" borderId="9" xfId="0" applyNumberFormat="1" applyFont="1" applyBorder="1" applyAlignment="1">
      <alignment horizontal="center" vertical="center"/>
    </xf>
    <xf numFmtId="0" fontId="50" fillId="33" borderId="9" xfId="0" applyFont="1" applyFill="1" applyBorder="1" applyAlignment="1">
      <alignment horizontal="center" vertical="center" wrapText="1"/>
    </xf>
    <xf numFmtId="0" fontId="7" fillId="0" borderId="9" xfId="0" applyFont="1" applyFill="1" applyBorder="1" applyAlignment="1">
      <alignment horizontal="center" vertical="center"/>
    </xf>
    <xf numFmtId="176"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51" fillId="34" borderId="9" xfId="0" applyFont="1" applyFill="1" applyBorder="1" applyAlignment="1">
      <alignment horizontal="center" vertical="center"/>
    </xf>
    <xf numFmtId="0" fontId="48" fillId="33" borderId="9" xfId="0" applyFont="1" applyFill="1" applyBorder="1" applyAlignment="1">
      <alignment horizontal="center" vertical="center" wrapText="1"/>
    </xf>
    <xf numFmtId="49" fontId="51" fillId="34" borderId="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0" fontId="2" fillId="0" borderId="9" xfId="0" applyFont="1" applyBorder="1" applyAlignment="1">
      <alignment horizontal="center" vertical="center" wrapText="1"/>
    </xf>
    <xf numFmtId="176"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7" fillId="0" borderId="9"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8"/>
  <sheetViews>
    <sheetView tabSelected="1" zoomScaleSheetLayoutView="100" workbookViewId="0" topLeftCell="A1">
      <selection activeCell="A65" sqref="A65:IV65"/>
    </sheetView>
  </sheetViews>
  <sheetFormatPr defaultColWidth="9.00390625" defaultRowHeight="14.25"/>
  <cols>
    <col min="1" max="1" width="6.375" style="2" customWidth="1"/>
    <col min="2" max="2" width="9.00390625" style="2" customWidth="1"/>
    <col min="3" max="3" width="9.00390625" style="3" customWidth="1"/>
    <col min="4" max="4" width="9.75390625" style="2" customWidth="1"/>
    <col min="5" max="5" width="10.25390625" style="2" customWidth="1"/>
    <col min="6" max="8" width="9.00390625" style="2" customWidth="1"/>
    <col min="9" max="9" width="9.50390625" style="2" customWidth="1"/>
    <col min="10" max="10" width="9.00390625" style="4" customWidth="1"/>
    <col min="11" max="11" width="11.125" style="2" customWidth="1"/>
    <col min="12" max="12" width="9.375" style="2" customWidth="1"/>
    <col min="13" max="13" width="12.625" style="4" customWidth="1"/>
    <col min="14" max="14" width="12.125" style="4" customWidth="1"/>
    <col min="15" max="15" width="9.00390625" style="2" customWidth="1"/>
    <col min="16" max="16" width="12.625" style="5" customWidth="1"/>
    <col min="17" max="16384" width="9.00390625" style="2" customWidth="1"/>
  </cols>
  <sheetData>
    <row r="1" spans="1:16" ht="45.75" customHeight="1">
      <c r="A1" s="6" t="s">
        <v>0</v>
      </c>
      <c r="B1" s="6"/>
      <c r="C1" s="6"/>
      <c r="D1" s="6"/>
      <c r="E1" s="6"/>
      <c r="F1" s="6"/>
      <c r="G1" s="6"/>
      <c r="H1" s="6"/>
      <c r="I1" s="6"/>
      <c r="J1" s="6"/>
      <c r="K1" s="6"/>
      <c r="L1" s="6"/>
      <c r="M1" s="6"/>
      <c r="N1" s="6"/>
      <c r="O1" s="6"/>
      <c r="P1" s="6"/>
    </row>
    <row r="2" spans="2:16" ht="45.75" customHeight="1">
      <c r="B2" s="6"/>
      <c r="C2" s="7"/>
      <c r="D2" s="6"/>
      <c r="E2" s="6"/>
      <c r="F2" s="6"/>
      <c r="G2" s="6"/>
      <c r="H2" s="6"/>
      <c r="I2" s="6"/>
      <c r="J2" s="41"/>
      <c r="K2" s="6"/>
      <c r="L2" s="6"/>
      <c r="M2" s="41"/>
      <c r="N2" s="42" t="s">
        <v>1</v>
      </c>
      <c r="O2" s="6"/>
      <c r="P2" s="43"/>
    </row>
    <row r="3" spans="1:16" ht="78.75" customHeight="1">
      <c r="A3" s="8" t="s">
        <v>2</v>
      </c>
      <c r="B3" s="9" t="s">
        <v>3</v>
      </c>
      <c r="C3" s="10" t="s">
        <v>4</v>
      </c>
      <c r="D3" s="9" t="s">
        <v>5</v>
      </c>
      <c r="E3" s="9" t="s">
        <v>6</v>
      </c>
      <c r="F3" s="9" t="s">
        <v>7</v>
      </c>
      <c r="G3" s="9" t="s">
        <v>8</v>
      </c>
      <c r="H3" s="9" t="s">
        <v>9</v>
      </c>
      <c r="I3" s="9" t="s">
        <v>10</v>
      </c>
      <c r="J3" s="44" t="s">
        <v>11</v>
      </c>
      <c r="K3" s="9" t="s">
        <v>12</v>
      </c>
      <c r="L3" s="9" t="s">
        <v>13</v>
      </c>
      <c r="M3" s="44" t="s">
        <v>14</v>
      </c>
      <c r="N3" s="45" t="s">
        <v>15</v>
      </c>
      <c r="O3" s="46" t="s">
        <v>16</v>
      </c>
      <c r="P3" s="47" t="s">
        <v>17</v>
      </c>
    </row>
    <row r="4" spans="1:16" ht="15.75" customHeight="1">
      <c r="A4" s="8">
        <v>1</v>
      </c>
      <c r="B4" s="11" t="s">
        <v>18</v>
      </c>
      <c r="C4" s="12" t="s">
        <v>19</v>
      </c>
      <c r="D4" s="13" t="s">
        <v>20</v>
      </c>
      <c r="E4" s="13" t="s">
        <v>20</v>
      </c>
      <c r="F4" s="13">
        <v>375</v>
      </c>
      <c r="G4" s="13">
        <v>800</v>
      </c>
      <c r="H4" s="13" t="s">
        <v>21</v>
      </c>
      <c r="I4" s="48">
        <v>55.33</v>
      </c>
      <c r="J4" s="49">
        <f aca="true" t="shared" si="0" ref="J4:J23">F4*I4</f>
        <v>20748.75</v>
      </c>
      <c r="K4" s="48">
        <f aca="true" t="shared" si="1" ref="K4:K23">F4*10</f>
        <v>3750</v>
      </c>
      <c r="L4" s="48">
        <f>F4*400</f>
        <v>150000</v>
      </c>
      <c r="M4" s="49">
        <f>F4*70</f>
        <v>26250</v>
      </c>
      <c r="N4" s="49">
        <f aca="true" t="shared" si="2" ref="N4:N14">M4+L4+K4+J4</f>
        <v>200748.75</v>
      </c>
      <c r="O4" s="50">
        <f aca="true" t="shared" si="3" ref="O4:O14">F4*200</f>
        <v>75000</v>
      </c>
      <c r="P4" s="13"/>
    </row>
    <row r="5" spans="1:16" s="1" customFormat="1" ht="15.75" customHeight="1">
      <c r="A5" s="14">
        <v>2</v>
      </c>
      <c r="B5" s="15" t="s">
        <v>22</v>
      </c>
      <c r="C5" s="16">
        <v>1</v>
      </c>
      <c r="D5" s="17" t="s">
        <v>23</v>
      </c>
      <c r="E5" s="17" t="s">
        <v>20</v>
      </c>
      <c r="F5" s="18">
        <v>1253.21</v>
      </c>
      <c r="G5" s="18">
        <v>800</v>
      </c>
      <c r="H5" s="19" t="s">
        <v>24</v>
      </c>
      <c r="I5" s="17">
        <v>56.66</v>
      </c>
      <c r="J5" s="51">
        <f t="shared" si="0"/>
        <v>71006.8786</v>
      </c>
      <c r="K5" s="17">
        <f t="shared" si="1"/>
        <v>12532.1</v>
      </c>
      <c r="L5" s="48">
        <f>F5*400</f>
        <v>501284</v>
      </c>
      <c r="M5" s="49">
        <f>F5*70</f>
        <v>87724.7</v>
      </c>
      <c r="N5" s="49">
        <f t="shared" si="2"/>
        <v>672547.6786</v>
      </c>
      <c r="O5" s="50">
        <f t="shared" si="3"/>
        <v>250642</v>
      </c>
      <c r="P5" s="19" t="s">
        <v>25</v>
      </c>
    </row>
    <row r="6" spans="1:16" s="1" customFormat="1" ht="15.75" customHeight="1">
      <c r="A6" s="8">
        <v>3</v>
      </c>
      <c r="B6" s="15" t="s">
        <v>22</v>
      </c>
      <c r="C6" s="20" t="s">
        <v>26</v>
      </c>
      <c r="D6" s="17" t="s">
        <v>23</v>
      </c>
      <c r="E6" s="17" t="s">
        <v>20</v>
      </c>
      <c r="F6" s="18">
        <v>1086</v>
      </c>
      <c r="G6" s="13">
        <v>800</v>
      </c>
      <c r="H6" s="19" t="s">
        <v>24</v>
      </c>
      <c r="I6" s="17">
        <v>56.66</v>
      </c>
      <c r="J6" s="51">
        <f t="shared" si="0"/>
        <v>61532.759999999995</v>
      </c>
      <c r="K6" s="17">
        <f t="shared" si="1"/>
        <v>10860</v>
      </c>
      <c r="L6" s="48">
        <f>F6*400</f>
        <v>434400</v>
      </c>
      <c r="M6" s="49">
        <f>F6*70</f>
        <v>76020</v>
      </c>
      <c r="N6" s="49">
        <f t="shared" si="2"/>
        <v>582812.76</v>
      </c>
      <c r="O6" s="50">
        <f t="shared" si="3"/>
        <v>217200</v>
      </c>
      <c r="P6" s="19"/>
    </row>
    <row r="7" spans="1:16" s="1" customFormat="1" ht="15.75" customHeight="1">
      <c r="A7" s="14">
        <v>4</v>
      </c>
      <c r="B7" s="15" t="s">
        <v>22</v>
      </c>
      <c r="C7" s="20" t="s">
        <v>27</v>
      </c>
      <c r="D7" s="17" t="s">
        <v>23</v>
      </c>
      <c r="E7" s="17" t="s">
        <v>20</v>
      </c>
      <c r="F7" s="18">
        <v>60</v>
      </c>
      <c r="G7" s="18">
        <v>800</v>
      </c>
      <c r="H7" s="19" t="s">
        <v>28</v>
      </c>
      <c r="I7" s="17">
        <v>55.33</v>
      </c>
      <c r="J7" s="51">
        <f t="shared" si="0"/>
        <v>3319.7999999999997</v>
      </c>
      <c r="K7" s="17">
        <f t="shared" si="1"/>
        <v>600</v>
      </c>
      <c r="L7" s="48">
        <f>F7*400</f>
        <v>24000</v>
      </c>
      <c r="M7" s="49">
        <f>F7*70</f>
        <v>4200</v>
      </c>
      <c r="N7" s="49">
        <f t="shared" si="2"/>
        <v>32119.8</v>
      </c>
      <c r="O7" s="50">
        <f t="shared" si="3"/>
        <v>12000</v>
      </c>
      <c r="P7" s="19"/>
    </row>
    <row r="8" spans="1:16" s="1" customFormat="1" ht="15.75" customHeight="1">
      <c r="A8" s="8">
        <v>5</v>
      </c>
      <c r="B8" s="15" t="s">
        <v>22</v>
      </c>
      <c r="C8" s="16">
        <v>5</v>
      </c>
      <c r="D8" s="17" t="s">
        <v>20</v>
      </c>
      <c r="E8" s="17" t="s">
        <v>23</v>
      </c>
      <c r="F8" s="18">
        <v>1046.25</v>
      </c>
      <c r="G8" s="13">
        <v>800</v>
      </c>
      <c r="H8" s="19" t="s">
        <v>29</v>
      </c>
      <c r="I8" s="17">
        <v>41.33</v>
      </c>
      <c r="J8" s="51">
        <f t="shared" si="0"/>
        <v>43241.5125</v>
      </c>
      <c r="K8" s="17">
        <f t="shared" si="1"/>
        <v>10462.5</v>
      </c>
      <c r="L8" s="17"/>
      <c r="M8" s="51">
        <f>F8*150</f>
        <v>156937.5</v>
      </c>
      <c r="N8" s="49">
        <f t="shared" si="2"/>
        <v>210641.5125</v>
      </c>
      <c r="O8" s="17">
        <f t="shared" si="3"/>
        <v>209250</v>
      </c>
      <c r="P8" s="19" t="s">
        <v>25</v>
      </c>
    </row>
    <row r="9" spans="1:16" s="1" customFormat="1" ht="15.75" customHeight="1">
      <c r="A9" s="14">
        <v>6</v>
      </c>
      <c r="B9" s="15" t="s">
        <v>22</v>
      </c>
      <c r="C9" s="20" t="s">
        <v>30</v>
      </c>
      <c r="D9" s="17" t="s">
        <v>20</v>
      </c>
      <c r="E9" s="17" t="s">
        <v>20</v>
      </c>
      <c r="F9" s="18">
        <v>277.5</v>
      </c>
      <c r="G9" s="18">
        <v>800</v>
      </c>
      <c r="H9" s="19" t="s">
        <v>29</v>
      </c>
      <c r="I9" s="17">
        <v>41.33</v>
      </c>
      <c r="J9" s="51">
        <f t="shared" si="0"/>
        <v>11469.074999999999</v>
      </c>
      <c r="K9" s="17">
        <f t="shared" si="1"/>
        <v>2775</v>
      </c>
      <c r="L9" s="48">
        <f>F9*400</f>
        <v>111000</v>
      </c>
      <c r="M9" s="49">
        <f>F9*70</f>
        <v>19425</v>
      </c>
      <c r="N9" s="49">
        <f t="shared" si="2"/>
        <v>144669.075</v>
      </c>
      <c r="O9" s="50">
        <f t="shared" si="3"/>
        <v>55500</v>
      </c>
      <c r="P9" s="52"/>
    </row>
    <row r="10" spans="1:16" s="1" customFormat="1" ht="15.75" customHeight="1">
      <c r="A10" s="8">
        <v>7</v>
      </c>
      <c r="B10" s="15" t="s">
        <v>22</v>
      </c>
      <c r="C10" s="20" t="s">
        <v>31</v>
      </c>
      <c r="D10" s="17" t="s">
        <v>20</v>
      </c>
      <c r="E10" s="17" t="s">
        <v>23</v>
      </c>
      <c r="F10" s="18">
        <v>147</v>
      </c>
      <c r="G10" s="13">
        <v>800</v>
      </c>
      <c r="H10" s="19" t="s">
        <v>29</v>
      </c>
      <c r="I10" s="17">
        <v>41.33</v>
      </c>
      <c r="J10" s="51">
        <f t="shared" si="0"/>
        <v>6075.509999999999</v>
      </c>
      <c r="K10" s="17">
        <f t="shared" si="1"/>
        <v>1470</v>
      </c>
      <c r="L10" s="17"/>
      <c r="M10" s="51">
        <f>F10*150</f>
        <v>22050</v>
      </c>
      <c r="N10" s="49">
        <f t="shared" si="2"/>
        <v>29595.51</v>
      </c>
      <c r="O10" s="17">
        <f t="shared" si="3"/>
        <v>29400</v>
      </c>
      <c r="P10" s="19"/>
    </row>
    <row r="11" spans="1:16" s="1" customFormat="1" ht="15.75" customHeight="1">
      <c r="A11" s="14">
        <v>8</v>
      </c>
      <c r="B11" s="15" t="s">
        <v>22</v>
      </c>
      <c r="C11" s="20" t="s">
        <v>32</v>
      </c>
      <c r="D11" s="17" t="s">
        <v>20</v>
      </c>
      <c r="E11" s="17" t="s">
        <v>23</v>
      </c>
      <c r="F11" s="18">
        <v>74.25</v>
      </c>
      <c r="G11" s="18">
        <v>800</v>
      </c>
      <c r="H11" s="19" t="s">
        <v>33</v>
      </c>
      <c r="I11" s="17">
        <v>40</v>
      </c>
      <c r="J11" s="51">
        <f t="shared" si="0"/>
        <v>2970</v>
      </c>
      <c r="K11" s="17">
        <f t="shared" si="1"/>
        <v>742.5</v>
      </c>
      <c r="L11" s="17"/>
      <c r="M11" s="51">
        <f>F11*150</f>
        <v>11137.5</v>
      </c>
      <c r="N11" s="49">
        <f t="shared" si="2"/>
        <v>14850</v>
      </c>
      <c r="O11" s="17">
        <f t="shared" si="3"/>
        <v>14850</v>
      </c>
      <c r="P11" s="19"/>
    </row>
    <row r="12" spans="1:16" s="1" customFormat="1" ht="15.75" customHeight="1">
      <c r="A12" s="8">
        <v>9</v>
      </c>
      <c r="B12" s="15" t="s">
        <v>22</v>
      </c>
      <c r="C12" s="21" t="s">
        <v>34</v>
      </c>
      <c r="D12" s="22" t="s">
        <v>20</v>
      </c>
      <c r="E12" s="22" t="s">
        <v>20</v>
      </c>
      <c r="F12" s="23">
        <v>350.85</v>
      </c>
      <c r="G12" s="13">
        <v>800</v>
      </c>
      <c r="H12" s="24" t="s">
        <v>29</v>
      </c>
      <c r="I12" s="17">
        <v>41.33</v>
      </c>
      <c r="J12" s="51">
        <f t="shared" si="0"/>
        <v>14500.630500000001</v>
      </c>
      <c r="K12" s="17">
        <f t="shared" si="1"/>
        <v>3508.5</v>
      </c>
      <c r="L12" s="48">
        <f aca="true" t="shared" si="4" ref="L12:L18">F12*400</f>
        <v>140340</v>
      </c>
      <c r="M12" s="49">
        <f aca="true" t="shared" si="5" ref="M12:M18">F12*70</f>
        <v>24559.5</v>
      </c>
      <c r="N12" s="49">
        <f t="shared" si="2"/>
        <v>182908.6305</v>
      </c>
      <c r="O12" s="50">
        <f t="shared" si="3"/>
        <v>70170</v>
      </c>
      <c r="P12" s="19"/>
    </row>
    <row r="13" spans="1:16" s="1" customFormat="1" ht="15.75" customHeight="1">
      <c r="A13" s="14">
        <v>10</v>
      </c>
      <c r="B13" s="15" t="s">
        <v>22</v>
      </c>
      <c r="C13" s="21" t="s">
        <v>35</v>
      </c>
      <c r="D13" s="22" t="s">
        <v>20</v>
      </c>
      <c r="E13" s="22" t="s">
        <v>20</v>
      </c>
      <c r="F13" s="23">
        <v>200.25</v>
      </c>
      <c r="G13" s="18">
        <v>800</v>
      </c>
      <c r="H13" s="24" t="s">
        <v>29</v>
      </c>
      <c r="I13" s="17">
        <v>41.33</v>
      </c>
      <c r="J13" s="51">
        <f t="shared" si="0"/>
        <v>8276.3325</v>
      </c>
      <c r="K13" s="17">
        <f t="shared" si="1"/>
        <v>2002.5</v>
      </c>
      <c r="L13" s="48">
        <f t="shared" si="4"/>
        <v>80100</v>
      </c>
      <c r="M13" s="49">
        <f t="shared" si="5"/>
        <v>14017.5</v>
      </c>
      <c r="N13" s="49">
        <f t="shared" si="2"/>
        <v>104396.3325</v>
      </c>
      <c r="O13" s="50">
        <f t="shared" si="3"/>
        <v>40050</v>
      </c>
      <c r="P13" s="19"/>
    </row>
    <row r="14" spans="1:16" s="1" customFormat="1" ht="15.75" customHeight="1">
      <c r="A14" s="8">
        <v>11</v>
      </c>
      <c r="B14" s="15" t="s">
        <v>22</v>
      </c>
      <c r="C14" s="25">
        <v>8</v>
      </c>
      <c r="D14" s="22" t="s">
        <v>23</v>
      </c>
      <c r="E14" s="22" t="s">
        <v>20</v>
      </c>
      <c r="F14" s="23">
        <v>157.5</v>
      </c>
      <c r="G14" s="13">
        <v>800</v>
      </c>
      <c r="H14" s="24" t="s">
        <v>24</v>
      </c>
      <c r="I14" s="17">
        <v>56.66</v>
      </c>
      <c r="J14" s="51">
        <f t="shared" si="0"/>
        <v>8923.949999999999</v>
      </c>
      <c r="K14" s="17">
        <f t="shared" si="1"/>
        <v>1575</v>
      </c>
      <c r="L14" s="48">
        <f t="shared" si="4"/>
        <v>63000</v>
      </c>
      <c r="M14" s="49">
        <f t="shared" si="5"/>
        <v>11025</v>
      </c>
      <c r="N14" s="49">
        <f t="shared" si="2"/>
        <v>84523.95</v>
      </c>
      <c r="O14" s="50">
        <f t="shared" si="3"/>
        <v>31500</v>
      </c>
      <c r="P14" s="19" t="s">
        <v>36</v>
      </c>
    </row>
    <row r="15" spans="1:16" s="1" customFormat="1" ht="15.75" customHeight="1">
      <c r="A15" s="14">
        <v>12</v>
      </c>
      <c r="B15" s="15" t="s">
        <v>22</v>
      </c>
      <c r="C15" s="21" t="s">
        <v>37</v>
      </c>
      <c r="D15" s="22" t="s">
        <v>23</v>
      </c>
      <c r="E15" s="22" t="s">
        <v>20</v>
      </c>
      <c r="F15" s="23">
        <v>57</v>
      </c>
      <c r="G15" s="18">
        <v>800</v>
      </c>
      <c r="H15" s="24" t="s">
        <v>28</v>
      </c>
      <c r="I15" s="17">
        <v>55.33</v>
      </c>
      <c r="J15" s="51">
        <f t="shared" si="0"/>
        <v>3153.81</v>
      </c>
      <c r="K15" s="17">
        <f t="shared" si="1"/>
        <v>570</v>
      </c>
      <c r="L15" s="48">
        <f t="shared" si="4"/>
        <v>22800</v>
      </c>
      <c r="M15" s="49">
        <f t="shared" si="5"/>
        <v>3990</v>
      </c>
      <c r="N15" s="49">
        <f aca="true" t="shared" si="6" ref="N15:N35">M15+L15+K15+J15</f>
        <v>30513.81</v>
      </c>
      <c r="O15" s="50">
        <f aca="true" t="shared" si="7" ref="O15:O27">F15*200</f>
        <v>11400</v>
      </c>
      <c r="P15" s="19"/>
    </row>
    <row r="16" spans="1:16" s="1" customFormat="1" ht="15.75" customHeight="1">
      <c r="A16" s="8">
        <v>13</v>
      </c>
      <c r="B16" s="15" t="s">
        <v>22</v>
      </c>
      <c r="C16" s="21" t="s">
        <v>38</v>
      </c>
      <c r="D16" s="22" t="s">
        <v>20</v>
      </c>
      <c r="E16" s="22" t="s">
        <v>20</v>
      </c>
      <c r="F16" s="23">
        <v>290.55</v>
      </c>
      <c r="G16" s="13">
        <v>800</v>
      </c>
      <c r="H16" s="24" t="s">
        <v>33</v>
      </c>
      <c r="I16" s="17">
        <v>40</v>
      </c>
      <c r="J16" s="51">
        <f t="shared" si="0"/>
        <v>11622</v>
      </c>
      <c r="K16" s="17">
        <f t="shared" si="1"/>
        <v>2905.5</v>
      </c>
      <c r="L16" s="48">
        <f t="shared" si="4"/>
        <v>116220</v>
      </c>
      <c r="M16" s="49">
        <f t="shared" si="5"/>
        <v>20338.5</v>
      </c>
      <c r="N16" s="49">
        <f t="shared" si="6"/>
        <v>151086</v>
      </c>
      <c r="O16" s="50">
        <f t="shared" si="7"/>
        <v>58110</v>
      </c>
      <c r="P16" s="19"/>
    </row>
    <row r="17" spans="1:16" s="1" customFormat="1" ht="15.75" customHeight="1">
      <c r="A17" s="14">
        <v>14</v>
      </c>
      <c r="B17" s="15" t="s">
        <v>22</v>
      </c>
      <c r="C17" s="16">
        <v>12</v>
      </c>
      <c r="D17" s="17" t="s">
        <v>20</v>
      </c>
      <c r="E17" s="17" t="s">
        <v>20</v>
      </c>
      <c r="F17" s="18">
        <v>2269.35</v>
      </c>
      <c r="G17" s="18">
        <v>800</v>
      </c>
      <c r="H17" s="19" t="s">
        <v>29</v>
      </c>
      <c r="I17" s="17">
        <v>4.33</v>
      </c>
      <c r="J17" s="51">
        <f t="shared" si="0"/>
        <v>9826.2855</v>
      </c>
      <c r="K17" s="17">
        <f t="shared" si="1"/>
        <v>22693.5</v>
      </c>
      <c r="L17" s="48">
        <f t="shared" si="4"/>
        <v>907740</v>
      </c>
      <c r="M17" s="49">
        <f t="shared" si="5"/>
        <v>158854.5</v>
      </c>
      <c r="N17" s="49">
        <f t="shared" si="6"/>
        <v>1099114.2855</v>
      </c>
      <c r="O17" s="50">
        <f t="shared" si="7"/>
        <v>453870</v>
      </c>
      <c r="P17" s="19"/>
    </row>
    <row r="18" spans="1:16" s="1" customFormat="1" ht="15.75" customHeight="1">
      <c r="A18" s="8">
        <v>15</v>
      </c>
      <c r="B18" s="15" t="s">
        <v>22</v>
      </c>
      <c r="C18" s="20" t="s">
        <v>39</v>
      </c>
      <c r="D18" s="17" t="s">
        <v>23</v>
      </c>
      <c r="E18" s="17" t="s">
        <v>20</v>
      </c>
      <c r="F18" s="18">
        <v>66</v>
      </c>
      <c r="G18" s="13">
        <v>800</v>
      </c>
      <c r="H18" s="19" t="s">
        <v>28</v>
      </c>
      <c r="I18" s="17">
        <v>55.33</v>
      </c>
      <c r="J18" s="51">
        <f t="shared" si="0"/>
        <v>3651.7799999999997</v>
      </c>
      <c r="K18" s="17">
        <f t="shared" si="1"/>
        <v>660</v>
      </c>
      <c r="L18" s="48">
        <f t="shared" si="4"/>
        <v>26400</v>
      </c>
      <c r="M18" s="49">
        <f t="shared" si="5"/>
        <v>4620</v>
      </c>
      <c r="N18" s="49">
        <f t="shared" si="6"/>
        <v>35331.78</v>
      </c>
      <c r="O18" s="50">
        <f t="shared" si="7"/>
        <v>13200</v>
      </c>
      <c r="P18" s="19"/>
    </row>
    <row r="19" spans="1:16" s="1" customFormat="1" ht="15.75" customHeight="1">
      <c r="A19" s="14">
        <v>16</v>
      </c>
      <c r="B19" s="15" t="s">
        <v>22</v>
      </c>
      <c r="C19" s="20" t="s">
        <v>40</v>
      </c>
      <c r="D19" s="17" t="s">
        <v>20</v>
      </c>
      <c r="E19" s="17" t="s">
        <v>23</v>
      </c>
      <c r="F19" s="18">
        <v>162.75</v>
      </c>
      <c r="G19" s="18">
        <v>800</v>
      </c>
      <c r="H19" s="19" t="s">
        <v>33</v>
      </c>
      <c r="I19" s="17">
        <v>40</v>
      </c>
      <c r="J19" s="51">
        <f t="shared" si="0"/>
        <v>6510</v>
      </c>
      <c r="K19" s="17">
        <f t="shared" si="1"/>
        <v>1627.5</v>
      </c>
      <c r="L19" s="17"/>
      <c r="M19" s="51">
        <f>F19*150</f>
        <v>24412.5</v>
      </c>
      <c r="N19" s="49">
        <f t="shared" si="6"/>
        <v>32550</v>
      </c>
      <c r="O19" s="17">
        <f t="shared" si="7"/>
        <v>32550</v>
      </c>
      <c r="P19" s="19"/>
    </row>
    <row r="20" spans="1:16" s="1" customFormat="1" ht="15.75" customHeight="1">
      <c r="A20" s="8">
        <v>17</v>
      </c>
      <c r="B20" s="15" t="s">
        <v>22</v>
      </c>
      <c r="C20" s="20" t="s">
        <v>41</v>
      </c>
      <c r="D20" s="17" t="s">
        <v>20</v>
      </c>
      <c r="E20" s="17" t="s">
        <v>20</v>
      </c>
      <c r="F20" s="18">
        <v>23.1</v>
      </c>
      <c r="G20" s="13">
        <v>800</v>
      </c>
      <c r="H20" s="19" t="s">
        <v>33</v>
      </c>
      <c r="I20" s="17">
        <v>40</v>
      </c>
      <c r="J20" s="51">
        <f t="shared" si="0"/>
        <v>924</v>
      </c>
      <c r="K20" s="17">
        <f t="shared" si="1"/>
        <v>231</v>
      </c>
      <c r="L20" s="48">
        <f>F20*400</f>
        <v>9240</v>
      </c>
      <c r="M20" s="49">
        <f>F20*70</f>
        <v>1617</v>
      </c>
      <c r="N20" s="49">
        <f t="shared" si="6"/>
        <v>12012</v>
      </c>
      <c r="O20" s="50">
        <f t="shared" si="7"/>
        <v>4620</v>
      </c>
      <c r="P20" s="19"/>
    </row>
    <row r="21" spans="1:16" s="1" customFormat="1" ht="15.75" customHeight="1">
      <c r="A21" s="14">
        <v>18</v>
      </c>
      <c r="B21" s="15" t="s">
        <v>22</v>
      </c>
      <c r="C21" s="20" t="s">
        <v>42</v>
      </c>
      <c r="D21" s="17" t="s">
        <v>20</v>
      </c>
      <c r="E21" s="17" t="s">
        <v>20</v>
      </c>
      <c r="F21" s="26">
        <v>54</v>
      </c>
      <c r="G21" s="18">
        <v>800</v>
      </c>
      <c r="H21" s="19" t="s">
        <v>33</v>
      </c>
      <c r="I21" s="17">
        <v>40</v>
      </c>
      <c r="J21" s="51">
        <f t="shared" si="0"/>
        <v>2160</v>
      </c>
      <c r="K21" s="17">
        <f t="shared" si="1"/>
        <v>540</v>
      </c>
      <c r="L21" s="48">
        <f>F21*400</f>
        <v>21600</v>
      </c>
      <c r="M21" s="49">
        <f>F21*70</f>
        <v>3780</v>
      </c>
      <c r="N21" s="49">
        <f t="shared" si="6"/>
        <v>28080</v>
      </c>
      <c r="O21" s="50">
        <f t="shared" si="7"/>
        <v>10800</v>
      </c>
      <c r="P21" s="19"/>
    </row>
    <row r="22" spans="1:16" s="1" customFormat="1" ht="15.75" customHeight="1">
      <c r="A22" s="8">
        <v>19</v>
      </c>
      <c r="B22" s="15" t="s">
        <v>22</v>
      </c>
      <c r="C22" s="20" t="s">
        <v>43</v>
      </c>
      <c r="D22" s="17" t="s">
        <v>20</v>
      </c>
      <c r="E22" s="17" t="s">
        <v>20</v>
      </c>
      <c r="F22" s="27">
        <v>179.55</v>
      </c>
      <c r="G22" s="13">
        <v>800</v>
      </c>
      <c r="H22" s="19" t="s">
        <v>28</v>
      </c>
      <c r="I22" s="17">
        <v>40</v>
      </c>
      <c r="J22" s="51">
        <f t="shared" si="0"/>
        <v>7182</v>
      </c>
      <c r="K22" s="17">
        <f t="shared" si="1"/>
        <v>1795.5</v>
      </c>
      <c r="L22" s="48">
        <f>F22*400</f>
        <v>71820</v>
      </c>
      <c r="M22" s="49">
        <f>F22*70</f>
        <v>12568.5</v>
      </c>
      <c r="N22" s="49">
        <f t="shared" si="6"/>
        <v>93366</v>
      </c>
      <c r="O22" s="50">
        <f t="shared" si="7"/>
        <v>35910</v>
      </c>
      <c r="P22" s="19"/>
    </row>
    <row r="23" spans="1:16" ht="15.75" customHeight="1">
      <c r="A23" s="14">
        <v>20</v>
      </c>
      <c r="B23" s="28" t="s">
        <v>44</v>
      </c>
      <c r="C23" s="29" t="s">
        <v>45</v>
      </c>
      <c r="D23" s="29" t="s">
        <v>23</v>
      </c>
      <c r="E23" s="29" t="s">
        <v>20</v>
      </c>
      <c r="F23" s="29">
        <v>827.64</v>
      </c>
      <c r="G23" s="18">
        <v>800</v>
      </c>
      <c r="H23" s="29" t="s">
        <v>28</v>
      </c>
      <c r="I23" s="53">
        <v>55.33</v>
      </c>
      <c r="J23" s="54">
        <f t="shared" si="0"/>
        <v>45793.3212</v>
      </c>
      <c r="K23" s="53">
        <f t="shared" si="1"/>
        <v>8276.4</v>
      </c>
      <c r="L23" s="48">
        <f>F23*400</f>
        <v>331056</v>
      </c>
      <c r="M23" s="49">
        <f>F23*70</f>
        <v>57934.799999999996</v>
      </c>
      <c r="N23" s="49">
        <f t="shared" si="6"/>
        <v>443060.5212</v>
      </c>
      <c r="O23" s="50">
        <f t="shared" si="7"/>
        <v>165528</v>
      </c>
      <c r="P23" s="29"/>
    </row>
    <row r="24" spans="1:16" ht="15.75" customHeight="1">
      <c r="A24" s="8">
        <v>21</v>
      </c>
      <c r="B24" s="28" t="s">
        <v>44</v>
      </c>
      <c r="C24" s="29" t="s">
        <v>46</v>
      </c>
      <c r="D24" s="29" t="s">
        <v>20</v>
      </c>
      <c r="E24" s="29" t="s">
        <v>20</v>
      </c>
      <c r="F24" s="29">
        <v>450</v>
      </c>
      <c r="G24" s="13">
        <v>800</v>
      </c>
      <c r="H24" s="29" t="s">
        <v>47</v>
      </c>
      <c r="I24" s="53">
        <v>41.33</v>
      </c>
      <c r="J24" s="54">
        <v>18600</v>
      </c>
      <c r="K24" s="53">
        <v>4500</v>
      </c>
      <c r="L24" s="48">
        <f>F24*400</f>
        <v>180000</v>
      </c>
      <c r="M24" s="49">
        <f>F24*70</f>
        <v>31500</v>
      </c>
      <c r="N24" s="49">
        <f t="shared" si="6"/>
        <v>234600</v>
      </c>
      <c r="O24" s="50">
        <f t="shared" si="7"/>
        <v>90000</v>
      </c>
      <c r="P24" s="29"/>
    </row>
    <row r="25" spans="1:16" ht="15.75" customHeight="1">
      <c r="A25" s="14">
        <v>22</v>
      </c>
      <c r="B25" s="28" t="s">
        <v>44</v>
      </c>
      <c r="C25" s="29" t="s">
        <v>48</v>
      </c>
      <c r="D25" s="29" t="s">
        <v>20</v>
      </c>
      <c r="E25" s="29" t="s">
        <v>23</v>
      </c>
      <c r="F25" s="29">
        <v>193</v>
      </c>
      <c r="G25" s="18">
        <v>800</v>
      </c>
      <c r="H25" s="29" t="s">
        <v>47</v>
      </c>
      <c r="I25" s="53">
        <v>41.33</v>
      </c>
      <c r="J25" s="54">
        <v>7977</v>
      </c>
      <c r="K25" s="53">
        <v>1930</v>
      </c>
      <c r="L25" s="53"/>
      <c r="M25" s="51">
        <f>F25*150</f>
        <v>28950</v>
      </c>
      <c r="N25" s="49">
        <f t="shared" si="6"/>
        <v>38857</v>
      </c>
      <c r="O25" s="48">
        <f t="shared" si="7"/>
        <v>38600</v>
      </c>
      <c r="P25" s="29"/>
    </row>
    <row r="26" spans="1:16" ht="15.75" customHeight="1">
      <c r="A26" s="8">
        <v>23</v>
      </c>
      <c r="B26" s="28" t="s">
        <v>44</v>
      </c>
      <c r="C26" s="30" t="s">
        <v>49</v>
      </c>
      <c r="D26" s="30" t="s">
        <v>20</v>
      </c>
      <c r="E26" s="30" t="s">
        <v>23</v>
      </c>
      <c r="F26" s="30">
        <v>130</v>
      </c>
      <c r="G26" s="13">
        <v>800</v>
      </c>
      <c r="H26" s="30" t="s">
        <v>50</v>
      </c>
      <c r="I26" s="53">
        <v>40</v>
      </c>
      <c r="J26" s="54">
        <v>5200</v>
      </c>
      <c r="K26" s="53">
        <v>1300</v>
      </c>
      <c r="L26" s="53"/>
      <c r="M26" s="51">
        <f>F26*150</f>
        <v>19500</v>
      </c>
      <c r="N26" s="49">
        <f t="shared" si="6"/>
        <v>26000</v>
      </c>
      <c r="O26" s="48">
        <f t="shared" si="7"/>
        <v>26000</v>
      </c>
      <c r="P26" s="30"/>
    </row>
    <row r="27" spans="1:16" ht="15.75" customHeight="1">
      <c r="A27" s="14">
        <v>24</v>
      </c>
      <c r="B27" s="28" t="s">
        <v>44</v>
      </c>
      <c r="C27" s="31" t="s">
        <v>51</v>
      </c>
      <c r="D27" s="29" t="s">
        <v>20</v>
      </c>
      <c r="E27" s="29" t="s">
        <v>23</v>
      </c>
      <c r="F27" s="29">
        <v>121</v>
      </c>
      <c r="G27" s="18">
        <v>800</v>
      </c>
      <c r="H27" s="29" t="s">
        <v>28</v>
      </c>
      <c r="I27" s="53">
        <v>40</v>
      </c>
      <c r="J27" s="54">
        <v>4840</v>
      </c>
      <c r="K27" s="53">
        <v>1210</v>
      </c>
      <c r="L27" s="53"/>
      <c r="M27" s="51">
        <f>F27*150</f>
        <v>18150</v>
      </c>
      <c r="N27" s="49">
        <f t="shared" si="6"/>
        <v>24200</v>
      </c>
      <c r="O27" s="48">
        <f t="shared" si="7"/>
        <v>24200</v>
      </c>
      <c r="P27" s="29"/>
    </row>
    <row r="28" spans="1:16" ht="15.75" customHeight="1">
      <c r="A28" s="8">
        <v>25</v>
      </c>
      <c r="B28" s="28" t="s">
        <v>44</v>
      </c>
      <c r="C28" s="29" t="s">
        <v>52</v>
      </c>
      <c r="D28" s="29" t="s">
        <v>20</v>
      </c>
      <c r="E28" s="29" t="s">
        <v>20</v>
      </c>
      <c r="F28" s="29">
        <v>30</v>
      </c>
      <c r="G28" s="13">
        <v>800</v>
      </c>
      <c r="H28" s="29" t="s">
        <v>50</v>
      </c>
      <c r="I28" s="53">
        <v>40</v>
      </c>
      <c r="J28" s="54">
        <v>1200</v>
      </c>
      <c r="K28" s="53">
        <v>300</v>
      </c>
      <c r="L28" s="48">
        <f aca="true" t="shared" si="8" ref="L28:L33">F28*400</f>
        <v>12000</v>
      </c>
      <c r="M28" s="49">
        <f aca="true" t="shared" si="9" ref="M28:M33">F28*70</f>
        <v>2100</v>
      </c>
      <c r="N28" s="49">
        <f t="shared" si="6"/>
        <v>15600</v>
      </c>
      <c r="O28" s="50">
        <f aca="true" t="shared" si="10" ref="O28:O38">F28*200</f>
        <v>6000</v>
      </c>
      <c r="P28" s="29"/>
    </row>
    <row r="29" spans="1:16" ht="15.75" customHeight="1">
      <c r="A29" s="14">
        <v>26</v>
      </c>
      <c r="B29" s="28" t="s">
        <v>53</v>
      </c>
      <c r="C29" s="32" t="s">
        <v>54</v>
      </c>
      <c r="D29" s="28" t="s">
        <v>23</v>
      </c>
      <c r="E29" s="28" t="s">
        <v>20</v>
      </c>
      <c r="F29" s="33">
        <v>292.65</v>
      </c>
      <c r="G29" s="18">
        <v>800</v>
      </c>
      <c r="H29" s="28" t="s">
        <v>21</v>
      </c>
      <c r="I29" s="55">
        <v>55.33</v>
      </c>
      <c r="J29" s="56">
        <v>16193.3</v>
      </c>
      <c r="K29" s="33">
        <v>2926.5</v>
      </c>
      <c r="L29" s="48">
        <f t="shared" si="8"/>
        <v>117059.99999999999</v>
      </c>
      <c r="M29" s="49">
        <f t="shared" si="9"/>
        <v>20485.5</v>
      </c>
      <c r="N29" s="49">
        <f t="shared" si="6"/>
        <v>156665.3</v>
      </c>
      <c r="O29" s="50">
        <f t="shared" si="10"/>
        <v>58529.99999999999</v>
      </c>
      <c r="P29" s="28" t="s">
        <v>55</v>
      </c>
    </row>
    <row r="30" spans="1:16" ht="24">
      <c r="A30" s="8">
        <v>27</v>
      </c>
      <c r="B30" s="28" t="s">
        <v>53</v>
      </c>
      <c r="C30" s="32" t="s">
        <v>27</v>
      </c>
      <c r="D30" s="28" t="s">
        <v>56</v>
      </c>
      <c r="E30" s="28" t="s">
        <v>20</v>
      </c>
      <c r="F30" s="33">
        <v>193.73</v>
      </c>
      <c r="G30" s="13">
        <v>800</v>
      </c>
      <c r="H30" s="28" t="s">
        <v>21</v>
      </c>
      <c r="I30" s="55">
        <v>55.33</v>
      </c>
      <c r="J30" s="56">
        <v>10719.7</v>
      </c>
      <c r="K30" s="33">
        <v>1937.3</v>
      </c>
      <c r="L30" s="48">
        <f t="shared" si="8"/>
        <v>77492</v>
      </c>
      <c r="M30" s="49">
        <f t="shared" si="9"/>
        <v>13561.099999999999</v>
      </c>
      <c r="N30" s="49">
        <f t="shared" si="6"/>
        <v>103710.1</v>
      </c>
      <c r="O30" s="50">
        <f t="shared" si="10"/>
        <v>38746</v>
      </c>
      <c r="P30" s="57" t="s">
        <v>57</v>
      </c>
    </row>
    <row r="31" spans="1:16" ht="15.75" customHeight="1">
      <c r="A31" s="14">
        <v>28</v>
      </c>
      <c r="B31" s="28" t="s">
        <v>53</v>
      </c>
      <c r="C31" s="32" t="s">
        <v>30</v>
      </c>
      <c r="D31" s="28" t="s">
        <v>23</v>
      </c>
      <c r="E31" s="28" t="s">
        <v>20</v>
      </c>
      <c r="F31" s="33">
        <v>62.25</v>
      </c>
      <c r="G31" s="18">
        <v>800</v>
      </c>
      <c r="H31" s="28" t="s">
        <v>21</v>
      </c>
      <c r="I31" s="55">
        <v>55.33</v>
      </c>
      <c r="J31" s="55">
        <v>3444.5</v>
      </c>
      <c r="K31" s="33">
        <v>622.5</v>
      </c>
      <c r="L31" s="48">
        <f t="shared" si="8"/>
        <v>24900</v>
      </c>
      <c r="M31" s="49">
        <f t="shared" si="9"/>
        <v>4357.5</v>
      </c>
      <c r="N31" s="49">
        <f t="shared" si="6"/>
        <v>33324.5</v>
      </c>
      <c r="O31" s="50">
        <f t="shared" si="10"/>
        <v>12450</v>
      </c>
      <c r="P31" s="57" t="s">
        <v>58</v>
      </c>
    </row>
    <row r="32" spans="1:16" ht="15.75" customHeight="1">
      <c r="A32" s="8">
        <v>29</v>
      </c>
      <c r="B32" s="28" t="s">
        <v>53</v>
      </c>
      <c r="C32" s="32" t="s">
        <v>31</v>
      </c>
      <c r="D32" s="28" t="s">
        <v>23</v>
      </c>
      <c r="E32" s="28" t="s">
        <v>20</v>
      </c>
      <c r="F32" s="33">
        <v>157.5</v>
      </c>
      <c r="G32" s="13">
        <v>800</v>
      </c>
      <c r="H32" s="28" t="s">
        <v>21</v>
      </c>
      <c r="I32" s="55">
        <v>55.33</v>
      </c>
      <c r="J32" s="56">
        <v>8715</v>
      </c>
      <c r="K32" s="33">
        <v>1575</v>
      </c>
      <c r="L32" s="48">
        <f t="shared" si="8"/>
        <v>63000</v>
      </c>
      <c r="M32" s="49">
        <f t="shared" si="9"/>
        <v>11025</v>
      </c>
      <c r="N32" s="49">
        <f t="shared" si="6"/>
        <v>84315</v>
      </c>
      <c r="O32" s="50">
        <f t="shared" si="10"/>
        <v>31500</v>
      </c>
      <c r="P32" s="57" t="s">
        <v>59</v>
      </c>
    </row>
    <row r="33" spans="1:16" ht="15.75" customHeight="1">
      <c r="A33" s="14">
        <v>30</v>
      </c>
      <c r="B33" s="28" t="s">
        <v>53</v>
      </c>
      <c r="C33" s="32" t="s">
        <v>60</v>
      </c>
      <c r="D33" s="28" t="s">
        <v>23</v>
      </c>
      <c r="E33" s="28" t="s">
        <v>20</v>
      </c>
      <c r="F33" s="33">
        <v>132.45</v>
      </c>
      <c r="G33" s="18">
        <v>800</v>
      </c>
      <c r="H33" s="28" t="s">
        <v>21</v>
      </c>
      <c r="I33" s="55">
        <v>55.33</v>
      </c>
      <c r="J33" s="56">
        <v>7328.9</v>
      </c>
      <c r="K33" s="33">
        <v>1324.5</v>
      </c>
      <c r="L33" s="48">
        <f t="shared" si="8"/>
        <v>52979.99999999999</v>
      </c>
      <c r="M33" s="49">
        <f t="shared" si="9"/>
        <v>9271.5</v>
      </c>
      <c r="N33" s="49">
        <f t="shared" si="6"/>
        <v>70904.9</v>
      </c>
      <c r="O33" s="50">
        <f t="shared" si="10"/>
        <v>26489.999999999996</v>
      </c>
      <c r="P33" s="57" t="s">
        <v>61</v>
      </c>
    </row>
    <row r="34" spans="1:16" ht="15.75" customHeight="1">
      <c r="A34" s="8">
        <v>31</v>
      </c>
      <c r="B34" s="28" t="s">
        <v>53</v>
      </c>
      <c r="C34" s="32" t="s">
        <v>62</v>
      </c>
      <c r="D34" s="28" t="s">
        <v>20</v>
      </c>
      <c r="E34" s="28" t="s">
        <v>23</v>
      </c>
      <c r="F34" s="33">
        <v>213</v>
      </c>
      <c r="G34" s="13">
        <v>800</v>
      </c>
      <c r="H34" s="28" t="s">
        <v>21</v>
      </c>
      <c r="I34" s="55">
        <v>40</v>
      </c>
      <c r="J34" s="56">
        <v>8520</v>
      </c>
      <c r="K34" s="33">
        <v>2130</v>
      </c>
      <c r="L34" s="55"/>
      <c r="M34" s="51">
        <f>F34*150</f>
        <v>31950</v>
      </c>
      <c r="N34" s="49">
        <f t="shared" si="6"/>
        <v>42600</v>
      </c>
      <c r="O34" s="48">
        <f t="shared" si="10"/>
        <v>42600</v>
      </c>
      <c r="P34" s="57" t="s">
        <v>59</v>
      </c>
    </row>
    <row r="35" spans="1:16" ht="15.75" customHeight="1">
      <c r="A35" s="14">
        <v>32</v>
      </c>
      <c r="B35" s="28" t="s">
        <v>53</v>
      </c>
      <c r="C35" s="32" t="s">
        <v>63</v>
      </c>
      <c r="D35" s="28" t="s">
        <v>20</v>
      </c>
      <c r="E35" s="28" t="s">
        <v>23</v>
      </c>
      <c r="F35" s="33">
        <v>250.95</v>
      </c>
      <c r="G35" s="18">
        <v>800</v>
      </c>
      <c r="H35" s="28" t="s">
        <v>21</v>
      </c>
      <c r="I35" s="55">
        <v>40</v>
      </c>
      <c r="J35" s="56">
        <v>10038</v>
      </c>
      <c r="K35" s="33">
        <v>2509.5</v>
      </c>
      <c r="L35" s="55"/>
      <c r="M35" s="51">
        <f>F35*150</f>
        <v>37642.5</v>
      </c>
      <c r="N35" s="49">
        <f t="shared" si="6"/>
        <v>50190</v>
      </c>
      <c r="O35" s="48">
        <f t="shared" si="10"/>
        <v>50190</v>
      </c>
      <c r="P35" s="57" t="s">
        <v>59</v>
      </c>
    </row>
    <row r="36" spans="1:16" ht="24">
      <c r="A36" s="8">
        <v>33</v>
      </c>
      <c r="B36" s="28" t="s">
        <v>53</v>
      </c>
      <c r="C36" s="32" t="s">
        <v>32</v>
      </c>
      <c r="D36" s="28" t="s">
        <v>20</v>
      </c>
      <c r="E36" s="28" t="s">
        <v>20</v>
      </c>
      <c r="F36" s="33">
        <v>643.8</v>
      </c>
      <c r="G36" s="13">
        <v>800</v>
      </c>
      <c r="H36" s="28" t="s">
        <v>64</v>
      </c>
      <c r="I36" s="55">
        <v>41.33</v>
      </c>
      <c r="J36" s="55">
        <v>26610.4</v>
      </c>
      <c r="K36" s="33">
        <v>6438</v>
      </c>
      <c r="L36" s="48">
        <f>F36*400</f>
        <v>257519.99999999997</v>
      </c>
      <c r="M36" s="49">
        <f>F36*70</f>
        <v>45066</v>
      </c>
      <c r="N36" s="49">
        <f aca="true" t="shared" si="11" ref="N36:N67">M36+L36+K36+J36</f>
        <v>335634.4</v>
      </c>
      <c r="O36" s="50">
        <f t="shared" si="10"/>
        <v>128759.99999999999</v>
      </c>
      <c r="P36" s="57" t="s">
        <v>65</v>
      </c>
    </row>
    <row r="37" spans="1:16" ht="14.25">
      <c r="A37" s="14">
        <v>34</v>
      </c>
      <c r="B37" s="28" t="s">
        <v>66</v>
      </c>
      <c r="C37" s="30" t="s">
        <v>67</v>
      </c>
      <c r="D37" s="30" t="s">
        <v>23</v>
      </c>
      <c r="E37" s="30" t="s">
        <v>20</v>
      </c>
      <c r="F37" s="30">
        <v>215</v>
      </c>
      <c r="G37" s="18">
        <v>800</v>
      </c>
      <c r="H37" s="30" t="s">
        <v>68</v>
      </c>
      <c r="I37" s="58">
        <v>55.4</v>
      </c>
      <c r="J37" s="59">
        <v>11911</v>
      </c>
      <c r="K37" s="58">
        <v>2150</v>
      </c>
      <c r="L37" s="48">
        <f>F37*400</f>
        <v>86000</v>
      </c>
      <c r="M37" s="49">
        <f>F37*70</f>
        <v>15050</v>
      </c>
      <c r="N37" s="49">
        <f t="shared" si="11"/>
        <v>115111</v>
      </c>
      <c r="O37" s="50">
        <f t="shared" si="10"/>
        <v>43000</v>
      </c>
      <c r="P37" s="30" t="s">
        <v>69</v>
      </c>
    </row>
    <row r="38" spans="1:16" ht="33.75">
      <c r="A38" s="8">
        <v>35</v>
      </c>
      <c r="B38" s="28" t="s">
        <v>66</v>
      </c>
      <c r="C38" s="31" t="s">
        <v>70</v>
      </c>
      <c r="D38" s="29" t="s">
        <v>20</v>
      </c>
      <c r="E38" s="29" t="s">
        <v>23</v>
      </c>
      <c r="F38" s="29">
        <v>341</v>
      </c>
      <c r="G38" s="13">
        <v>800</v>
      </c>
      <c r="H38" s="29" t="s">
        <v>71</v>
      </c>
      <c r="I38" s="58">
        <v>42</v>
      </c>
      <c r="J38" s="59">
        <v>14322</v>
      </c>
      <c r="K38" s="58">
        <v>3410</v>
      </c>
      <c r="L38" s="58"/>
      <c r="M38" s="51">
        <f>F38*150</f>
        <v>51150</v>
      </c>
      <c r="N38" s="49">
        <f t="shared" si="11"/>
        <v>68882</v>
      </c>
      <c r="O38" s="48">
        <f t="shared" si="10"/>
        <v>68200</v>
      </c>
      <c r="P38" s="29" t="s">
        <v>72</v>
      </c>
    </row>
    <row r="39" spans="1:16" ht="33.75">
      <c r="A39" s="14">
        <v>36</v>
      </c>
      <c r="B39" s="28" t="s">
        <v>66</v>
      </c>
      <c r="C39" s="29" t="s">
        <v>73</v>
      </c>
      <c r="D39" s="29" t="s">
        <v>23</v>
      </c>
      <c r="E39" s="29" t="s">
        <v>20</v>
      </c>
      <c r="F39" s="29">
        <v>768</v>
      </c>
      <c r="G39" s="18">
        <v>800</v>
      </c>
      <c r="H39" s="29" t="s">
        <v>68</v>
      </c>
      <c r="I39" s="58">
        <v>56.7</v>
      </c>
      <c r="J39" s="59">
        <v>43545.6</v>
      </c>
      <c r="K39" s="58">
        <v>7680</v>
      </c>
      <c r="L39" s="48">
        <f aca="true" t="shared" si="12" ref="L39:L85">F39*400</f>
        <v>307200</v>
      </c>
      <c r="M39" s="49">
        <f aca="true" t="shared" si="13" ref="M39:M85">F39*70</f>
        <v>53760</v>
      </c>
      <c r="N39" s="49">
        <f t="shared" si="11"/>
        <v>412185.6</v>
      </c>
      <c r="O39" s="50">
        <f aca="true" t="shared" si="14" ref="O39:O87">F39*200</f>
        <v>153600</v>
      </c>
      <c r="P39" s="29" t="s">
        <v>72</v>
      </c>
    </row>
    <row r="40" spans="1:16" ht="22.5">
      <c r="A40" s="8">
        <v>37</v>
      </c>
      <c r="B40" s="28" t="s">
        <v>66</v>
      </c>
      <c r="C40" s="29" t="s">
        <v>74</v>
      </c>
      <c r="D40" s="29" t="s">
        <v>23</v>
      </c>
      <c r="E40" s="29" t="s">
        <v>20</v>
      </c>
      <c r="F40" s="29">
        <v>56.69</v>
      </c>
      <c r="G40" s="13">
        <v>800</v>
      </c>
      <c r="H40" s="29" t="s">
        <v>68</v>
      </c>
      <c r="I40" s="58">
        <v>56.7</v>
      </c>
      <c r="J40" s="59">
        <v>4632</v>
      </c>
      <c r="K40" s="58">
        <v>817</v>
      </c>
      <c r="L40" s="48">
        <f t="shared" si="12"/>
        <v>22676</v>
      </c>
      <c r="M40" s="49">
        <f t="shared" si="13"/>
        <v>3968.2999999999997</v>
      </c>
      <c r="N40" s="49">
        <f t="shared" si="11"/>
        <v>32093.3</v>
      </c>
      <c r="O40" s="50">
        <f t="shared" si="14"/>
        <v>11338</v>
      </c>
      <c r="P40" s="29" t="s">
        <v>75</v>
      </c>
    </row>
    <row r="41" spans="1:16" ht="22.5">
      <c r="A41" s="14">
        <v>38</v>
      </c>
      <c r="B41" s="28" t="s">
        <v>66</v>
      </c>
      <c r="C41" s="29" t="s">
        <v>76</v>
      </c>
      <c r="D41" s="29" t="s">
        <v>20</v>
      </c>
      <c r="E41" s="29" t="s">
        <v>20</v>
      </c>
      <c r="F41" s="29">
        <v>277</v>
      </c>
      <c r="G41" s="18">
        <v>800</v>
      </c>
      <c r="H41" s="29" t="s">
        <v>33</v>
      </c>
      <c r="I41" s="58">
        <v>40</v>
      </c>
      <c r="J41" s="59">
        <v>11080</v>
      </c>
      <c r="K41" s="58">
        <v>2770</v>
      </c>
      <c r="L41" s="48">
        <f t="shared" si="12"/>
        <v>110800</v>
      </c>
      <c r="M41" s="49">
        <f t="shared" si="13"/>
        <v>19390</v>
      </c>
      <c r="N41" s="49">
        <f t="shared" si="11"/>
        <v>144040</v>
      </c>
      <c r="O41" s="50">
        <f t="shared" si="14"/>
        <v>55400</v>
      </c>
      <c r="P41" s="29" t="s">
        <v>77</v>
      </c>
    </row>
    <row r="42" spans="1:16" ht="15.75" customHeight="1">
      <c r="A42" s="8">
        <v>39</v>
      </c>
      <c r="B42" s="28" t="s">
        <v>66</v>
      </c>
      <c r="C42" s="29" t="s">
        <v>78</v>
      </c>
      <c r="D42" s="29" t="s">
        <v>23</v>
      </c>
      <c r="E42" s="29" t="s">
        <v>20</v>
      </c>
      <c r="F42" s="29">
        <v>25</v>
      </c>
      <c r="G42" s="13">
        <v>800</v>
      </c>
      <c r="H42" s="30" t="s">
        <v>68</v>
      </c>
      <c r="I42" s="58">
        <v>55.4</v>
      </c>
      <c r="J42" s="59">
        <v>1385</v>
      </c>
      <c r="K42" s="58">
        <v>250</v>
      </c>
      <c r="L42" s="48">
        <f t="shared" si="12"/>
        <v>10000</v>
      </c>
      <c r="M42" s="49">
        <f t="shared" si="13"/>
        <v>1750</v>
      </c>
      <c r="N42" s="49">
        <f t="shared" si="11"/>
        <v>13385</v>
      </c>
      <c r="O42" s="50">
        <f t="shared" si="14"/>
        <v>5000</v>
      </c>
      <c r="P42" s="29" t="s">
        <v>79</v>
      </c>
    </row>
    <row r="43" spans="1:16" ht="33.75">
      <c r="A43" s="14">
        <v>40</v>
      </c>
      <c r="B43" s="28" t="s">
        <v>80</v>
      </c>
      <c r="C43" s="34" t="s">
        <v>26</v>
      </c>
      <c r="D43" s="30" t="s">
        <v>81</v>
      </c>
      <c r="E43" s="30" t="s">
        <v>20</v>
      </c>
      <c r="F43" s="30">
        <v>352</v>
      </c>
      <c r="G43" s="18">
        <v>800</v>
      </c>
      <c r="H43" s="30" t="s">
        <v>21</v>
      </c>
      <c r="I43" s="58">
        <v>55.33</v>
      </c>
      <c r="J43" s="59">
        <v>19476.16</v>
      </c>
      <c r="K43" s="58">
        <v>3520</v>
      </c>
      <c r="L43" s="48">
        <f t="shared" si="12"/>
        <v>140800</v>
      </c>
      <c r="M43" s="49">
        <f t="shared" si="13"/>
        <v>24640</v>
      </c>
      <c r="N43" s="49">
        <f t="shared" si="11"/>
        <v>188436.16</v>
      </c>
      <c r="O43" s="50">
        <f t="shared" si="14"/>
        <v>70400</v>
      </c>
      <c r="P43" s="30" t="s">
        <v>82</v>
      </c>
    </row>
    <row r="44" spans="1:16" ht="15.75" customHeight="1">
      <c r="A44" s="8">
        <v>41</v>
      </c>
      <c r="B44" s="28" t="s">
        <v>80</v>
      </c>
      <c r="C44" s="35" t="s">
        <v>83</v>
      </c>
      <c r="D44" s="29" t="s">
        <v>23</v>
      </c>
      <c r="E44" s="29" t="s">
        <v>20</v>
      </c>
      <c r="F44" s="29">
        <v>256.7</v>
      </c>
      <c r="G44" s="13">
        <v>800</v>
      </c>
      <c r="H44" s="30" t="s">
        <v>21</v>
      </c>
      <c r="I44" s="58">
        <v>55.33</v>
      </c>
      <c r="J44" s="59">
        <v>14203.76</v>
      </c>
      <c r="K44" s="58">
        <v>2567.1</v>
      </c>
      <c r="L44" s="48">
        <f t="shared" si="12"/>
        <v>102680</v>
      </c>
      <c r="M44" s="49">
        <f t="shared" si="13"/>
        <v>17969</v>
      </c>
      <c r="N44" s="49">
        <f t="shared" si="11"/>
        <v>137419.86000000002</v>
      </c>
      <c r="O44" s="50">
        <f t="shared" si="14"/>
        <v>51340</v>
      </c>
      <c r="P44" s="29" t="s">
        <v>84</v>
      </c>
    </row>
    <row r="45" spans="1:16" ht="36">
      <c r="A45" s="14">
        <v>42</v>
      </c>
      <c r="B45" s="28" t="s">
        <v>85</v>
      </c>
      <c r="C45" s="34" t="s">
        <v>86</v>
      </c>
      <c r="D45" s="30" t="s">
        <v>20</v>
      </c>
      <c r="E45" s="30" t="s">
        <v>20</v>
      </c>
      <c r="F45" s="30">
        <v>316.86</v>
      </c>
      <c r="G45" s="18">
        <v>800</v>
      </c>
      <c r="H45" s="30" t="s">
        <v>21</v>
      </c>
      <c r="I45" s="58">
        <v>40</v>
      </c>
      <c r="J45" s="59">
        <f aca="true" t="shared" si="15" ref="J45:J47">F45*I45</f>
        <v>12674.400000000001</v>
      </c>
      <c r="K45" s="58">
        <f aca="true" t="shared" si="16" ref="K45:K63">F45*10</f>
        <v>3168.6000000000004</v>
      </c>
      <c r="L45" s="48">
        <f t="shared" si="12"/>
        <v>126744</v>
      </c>
      <c r="M45" s="49">
        <f t="shared" si="13"/>
        <v>22180.2</v>
      </c>
      <c r="N45" s="49">
        <f t="shared" si="11"/>
        <v>164767.2</v>
      </c>
      <c r="O45" s="50">
        <f t="shared" si="14"/>
        <v>63372</v>
      </c>
      <c r="P45" s="28" t="s">
        <v>87</v>
      </c>
    </row>
    <row r="46" spans="1:16" ht="48">
      <c r="A46" s="8">
        <v>43</v>
      </c>
      <c r="B46" s="28" t="s">
        <v>85</v>
      </c>
      <c r="C46" s="35" t="s">
        <v>88</v>
      </c>
      <c r="D46" s="30" t="s">
        <v>20</v>
      </c>
      <c r="E46" s="30" t="s">
        <v>20</v>
      </c>
      <c r="F46" s="29">
        <v>288</v>
      </c>
      <c r="G46" s="13">
        <v>800</v>
      </c>
      <c r="H46" s="30" t="s">
        <v>33</v>
      </c>
      <c r="I46" s="58">
        <v>40</v>
      </c>
      <c r="J46" s="59">
        <f t="shared" si="15"/>
        <v>11520</v>
      </c>
      <c r="K46" s="58">
        <f t="shared" si="16"/>
        <v>2880</v>
      </c>
      <c r="L46" s="48">
        <f t="shared" si="12"/>
        <v>115200</v>
      </c>
      <c r="M46" s="49">
        <f t="shared" si="13"/>
        <v>20160</v>
      </c>
      <c r="N46" s="49">
        <f t="shared" si="11"/>
        <v>149760</v>
      </c>
      <c r="O46" s="50">
        <f t="shared" si="14"/>
        <v>57600</v>
      </c>
      <c r="P46" s="28" t="s">
        <v>89</v>
      </c>
    </row>
    <row r="47" spans="1:16" ht="48">
      <c r="A47" s="14">
        <v>44</v>
      </c>
      <c r="B47" s="28" t="s">
        <v>85</v>
      </c>
      <c r="C47" s="35" t="s">
        <v>90</v>
      </c>
      <c r="D47" s="30" t="s">
        <v>20</v>
      </c>
      <c r="E47" s="30" t="s">
        <v>20</v>
      </c>
      <c r="F47" s="29">
        <v>192</v>
      </c>
      <c r="G47" s="18">
        <v>800</v>
      </c>
      <c r="H47" s="29" t="s">
        <v>29</v>
      </c>
      <c r="I47" s="58">
        <v>41.34</v>
      </c>
      <c r="J47" s="59">
        <f t="shared" si="15"/>
        <v>7937.280000000001</v>
      </c>
      <c r="K47" s="58">
        <f t="shared" si="16"/>
        <v>1920</v>
      </c>
      <c r="L47" s="48">
        <f t="shared" si="12"/>
        <v>76800</v>
      </c>
      <c r="M47" s="49">
        <f t="shared" si="13"/>
        <v>13440</v>
      </c>
      <c r="N47" s="49">
        <f t="shared" si="11"/>
        <v>100097.28</v>
      </c>
      <c r="O47" s="50">
        <f t="shared" si="14"/>
        <v>38400</v>
      </c>
      <c r="P47" s="28" t="s">
        <v>91</v>
      </c>
    </row>
    <row r="48" spans="1:16" ht="48">
      <c r="A48" s="8">
        <v>45</v>
      </c>
      <c r="B48" s="28" t="s">
        <v>85</v>
      </c>
      <c r="C48" s="35" t="s">
        <v>92</v>
      </c>
      <c r="D48" s="29" t="s">
        <v>23</v>
      </c>
      <c r="E48" s="30" t="s">
        <v>20</v>
      </c>
      <c r="F48" s="29">
        <v>50</v>
      </c>
      <c r="G48" s="13">
        <v>800</v>
      </c>
      <c r="H48" s="29" t="s">
        <v>21</v>
      </c>
      <c r="I48" s="58">
        <v>56.67</v>
      </c>
      <c r="J48" s="59">
        <v>2834</v>
      </c>
      <c r="K48" s="58">
        <f t="shared" si="16"/>
        <v>500</v>
      </c>
      <c r="L48" s="48">
        <f t="shared" si="12"/>
        <v>20000</v>
      </c>
      <c r="M48" s="49">
        <f t="shared" si="13"/>
        <v>3500</v>
      </c>
      <c r="N48" s="49">
        <f t="shared" si="11"/>
        <v>26834</v>
      </c>
      <c r="O48" s="50">
        <f t="shared" si="14"/>
        <v>10000</v>
      </c>
      <c r="P48" s="60" t="s">
        <v>93</v>
      </c>
    </row>
    <row r="49" spans="1:16" ht="22.5">
      <c r="A49" s="14">
        <v>46</v>
      </c>
      <c r="B49" s="36" t="s">
        <v>94</v>
      </c>
      <c r="C49" s="37" t="s">
        <v>95</v>
      </c>
      <c r="D49" s="37" t="s">
        <v>20</v>
      </c>
      <c r="E49" s="37" t="s">
        <v>20</v>
      </c>
      <c r="F49" s="37">
        <v>95</v>
      </c>
      <c r="G49" s="18">
        <v>800</v>
      </c>
      <c r="H49" s="37" t="s">
        <v>21</v>
      </c>
      <c r="I49" s="61">
        <f aca="true" t="shared" si="17" ref="I49:I55">600/15</f>
        <v>40</v>
      </c>
      <c r="J49" s="62">
        <f aca="true" t="shared" si="18" ref="J49:J57">ROUND(F49*I49,0)</f>
        <v>3800</v>
      </c>
      <c r="K49" s="61">
        <f t="shared" si="16"/>
        <v>950</v>
      </c>
      <c r="L49" s="48">
        <f t="shared" si="12"/>
        <v>38000</v>
      </c>
      <c r="M49" s="49">
        <f t="shared" si="13"/>
        <v>6650</v>
      </c>
      <c r="N49" s="49">
        <f t="shared" si="11"/>
        <v>49400</v>
      </c>
      <c r="O49" s="50">
        <f t="shared" si="14"/>
        <v>19000</v>
      </c>
      <c r="P49" s="37" t="s">
        <v>96</v>
      </c>
    </row>
    <row r="50" spans="1:16" ht="15.75" customHeight="1">
      <c r="A50" s="8">
        <v>47</v>
      </c>
      <c r="B50" s="36" t="s">
        <v>94</v>
      </c>
      <c r="C50" s="37">
        <v>3</v>
      </c>
      <c r="D50" s="37" t="s">
        <v>20</v>
      </c>
      <c r="E50" s="37" t="s">
        <v>20</v>
      </c>
      <c r="F50" s="37">
        <v>172.71</v>
      </c>
      <c r="G50" s="13">
        <v>800</v>
      </c>
      <c r="H50" s="37" t="s">
        <v>21</v>
      </c>
      <c r="I50" s="61">
        <f t="shared" si="17"/>
        <v>40</v>
      </c>
      <c r="J50" s="62">
        <f t="shared" si="18"/>
        <v>6908</v>
      </c>
      <c r="K50" s="61">
        <f t="shared" si="16"/>
        <v>1727.1000000000001</v>
      </c>
      <c r="L50" s="48">
        <f t="shared" si="12"/>
        <v>69084</v>
      </c>
      <c r="M50" s="49">
        <f t="shared" si="13"/>
        <v>12089.7</v>
      </c>
      <c r="N50" s="49">
        <f t="shared" si="11"/>
        <v>89808.8</v>
      </c>
      <c r="O50" s="50">
        <f t="shared" si="14"/>
        <v>34542</v>
      </c>
      <c r="P50" s="37" t="s">
        <v>97</v>
      </c>
    </row>
    <row r="51" spans="1:16" ht="15.75" customHeight="1">
      <c r="A51" s="14">
        <v>48</v>
      </c>
      <c r="B51" s="36" t="s">
        <v>94</v>
      </c>
      <c r="C51" s="38" t="s">
        <v>98</v>
      </c>
      <c r="D51" s="37" t="s">
        <v>20</v>
      </c>
      <c r="E51" s="37" t="s">
        <v>20</v>
      </c>
      <c r="F51" s="37">
        <v>294.33</v>
      </c>
      <c r="G51" s="18">
        <v>800</v>
      </c>
      <c r="H51" s="37" t="s">
        <v>21</v>
      </c>
      <c r="I51" s="61">
        <f t="shared" si="17"/>
        <v>40</v>
      </c>
      <c r="J51" s="62">
        <f t="shared" si="18"/>
        <v>11773</v>
      </c>
      <c r="K51" s="61">
        <f t="shared" si="16"/>
        <v>2943.2999999999997</v>
      </c>
      <c r="L51" s="48">
        <f t="shared" si="12"/>
        <v>117732</v>
      </c>
      <c r="M51" s="49">
        <f t="shared" si="13"/>
        <v>20603.1</v>
      </c>
      <c r="N51" s="49">
        <f t="shared" si="11"/>
        <v>153051.4</v>
      </c>
      <c r="O51" s="50">
        <f t="shared" si="14"/>
        <v>58866</v>
      </c>
      <c r="P51" s="37" t="s">
        <v>97</v>
      </c>
    </row>
    <row r="52" spans="1:16" ht="15.75" customHeight="1">
      <c r="A52" s="8">
        <v>49</v>
      </c>
      <c r="B52" s="36" t="s">
        <v>94</v>
      </c>
      <c r="C52" s="37" t="s">
        <v>99</v>
      </c>
      <c r="D52" s="37" t="s">
        <v>20</v>
      </c>
      <c r="E52" s="37" t="s">
        <v>20</v>
      </c>
      <c r="F52" s="37">
        <v>136.35</v>
      </c>
      <c r="G52" s="13">
        <v>800</v>
      </c>
      <c r="H52" s="37" t="s">
        <v>50</v>
      </c>
      <c r="I52" s="61">
        <f t="shared" si="17"/>
        <v>40</v>
      </c>
      <c r="J52" s="62">
        <f t="shared" si="18"/>
        <v>5454</v>
      </c>
      <c r="K52" s="61">
        <f t="shared" si="16"/>
        <v>1363.5</v>
      </c>
      <c r="L52" s="48">
        <f t="shared" si="12"/>
        <v>54540</v>
      </c>
      <c r="M52" s="49">
        <f t="shared" si="13"/>
        <v>9544.5</v>
      </c>
      <c r="N52" s="49">
        <f t="shared" si="11"/>
        <v>70902</v>
      </c>
      <c r="O52" s="50">
        <f t="shared" si="14"/>
        <v>27270</v>
      </c>
      <c r="P52" s="37"/>
    </row>
    <row r="53" spans="1:16" ht="15.75" customHeight="1">
      <c r="A53" s="14">
        <v>50</v>
      </c>
      <c r="B53" s="36" t="s">
        <v>94</v>
      </c>
      <c r="C53" s="37" t="s">
        <v>100</v>
      </c>
      <c r="D53" s="37" t="s">
        <v>20</v>
      </c>
      <c r="E53" s="37" t="s">
        <v>20</v>
      </c>
      <c r="F53" s="37">
        <v>193.33</v>
      </c>
      <c r="G53" s="18">
        <v>800</v>
      </c>
      <c r="H53" s="37" t="s">
        <v>50</v>
      </c>
      <c r="I53" s="61">
        <f t="shared" si="17"/>
        <v>40</v>
      </c>
      <c r="J53" s="62">
        <f t="shared" si="18"/>
        <v>7733</v>
      </c>
      <c r="K53" s="61">
        <f t="shared" si="16"/>
        <v>1933.3000000000002</v>
      </c>
      <c r="L53" s="48">
        <f t="shared" si="12"/>
        <v>77332</v>
      </c>
      <c r="M53" s="49">
        <f t="shared" si="13"/>
        <v>13533.1</v>
      </c>
      <c r="N53" s="49">
        <f t="shared" si="11"/>
        <v>100531.40000000001</v>
      </c>
      <c r="O53" s="50">
        <f t="shared" si="14"/>
        <v>38666</v>
      </c>
      <c r="P53" s="37"/>
    </row>
    <row r="54" spans="1:16" ht="15.75" customHeight="1">
      <c r="A54" s="8">
        <v>51</v>
      </c>
      <c r="B54" s="36" t="s">
        <v>94</v>
      </c>
      <c r="C54" s="37" t="s">
        <v>101</v>
      </c>
      <c r="D54" s="37" t="s">
        <v>20</v>
      </c>
      <c r="E54" s="37" t="s">
        <v>20</v>
      </c>
      <c r="F54" s="37">
        <v>199.24</v>
      </c>
      <c r="G54" s="13">
        <v>800</v>
      </c>
      <c r="H54" s="37" t="s">
        <v>50</v>
      </c>
      <c r="I54" s="61">
        <f t="shared" si="17"/>
        <v>40</v>
      </c>
      <c r="J54" s="62">
        <f t="shared" si="18"/>
        <v>7970</v>
      </c>
      <c r="K54" s="61">
        <f t="shared" si="16"/>
        <v>1992.4</v>
      </c>
      <c r="L54" s="48">
        <f t="shared" si="12"/>
        <v>79696</v>
      </c>
      <c r="M54" s="49">
        <f t="shared" si="13"/>
        <v>13946.800000000001</v>
      </c>
      <c r="N54" s="49">
        <f t="shared" si="11"/>
        <v>103605.2</v>
      </c>
      <c r="O54" s="50">
        <f t="shared" si="14"/>
        <v>39848</v>
      </c>
      <c r="P54" s="37"/>
    </row>
    <row r="55" spans="1:16" ht="15.75" customHeight="1">
      <c r="A55" s="14">
        <v>52</v>
      </c>
      <c r="B55" s="36" t="s">
        <v>94</v>
      </c>
      <c r="C55" s="37" t="s">
        <v>102</v>
      </c>
      <c r="D55" s="37" t="s">
        <v>20</v>
      </c>
      <c r="E55" s="37" t="s">
        <v>20</v>
      </c>
      <c r="F55" s="37">
        <v>87</v>
      </c>
      <c r="G55" s="18">
        <v>800</v>
      </c>
      <c r="H55" s="37" t="s">
        <v>21</v>
      </c>
      <c r="I55" s="61">
        <f t="shared" si="17"/>
        <v>40</v>
      </c>
      <c r="J55" s="62">
        <f t="shared" si="18"/>
        <v>3480</v>
      </c>
      <c r="K55" s="61">
        <f t="shared" si="16"/>
        <v>870</v>
      </c>
      <c r="L55" s="48">
        <f t="shared" si="12"/>
        <v>34800</v>
      </c>
      <c r="M55" s="49">
        <f t="shared" si="13"/>
        <v>6090</v>
      </c>
      <c r="N55" s="49">
        <f t="shared" si="11"/>
        <v>45240</v>
      </c>
      <c r="O55" s="50">
        <f t="shared" si="14"/>
        <v>17400</v>
      </c>
      <c r="P55" s="37" t="s">
        <v>97</v>
      </c>
    </row>
    <row r="56" spans="1:16" ht="15.75" customHeight="1">
      <c r="A56" s="8">
        <v>53</v>
      </c>
      <c r="B56" s="36" t="s">
        <v>94</v>
      </c>
      <c r="C56" s="37" t="s">
        <v>103</v>
      </c>
      <c r="D56" s="37" t="s">
        <v>20</v>
      </c>
      <c r="E56" s="37" t="s">
        <v>20</v>
      </c>
      <c r="F56" s="37">
        <v>103</v>
      </c>
      <c r="G56" s="13">
        <v>800</v>
      </c>
      <c r="H56" s="37" t="s">
        <v>47</v>
      </c>
      <c r="I56" s="62">
        <f>620/15</f>
        <v>41.333333333333336</v>
      </c>
      <c r="J56" s="62">
        <f t="shared" si="18"/>
        <v>4257</v>
      </c>
      <c r="K56" s="61">
        <f t="shared" si="16"/>
        <v>1030</v>
      </c>
      <c r="L56" s="48">
        <f t="shared" si="12"/>
        <v>41200</v>
      </c>
      <c r="M56" s="49">
        <f t="shared" si="13"/>
        <v>7210</v>
      </c>
      <c r="N56" s="49">
        <f t="shared" si="11"/>
        <v>53697</v>
      </c>
      <c r="O56" s="50">
        <f t="shared" si="14"/>
        <v>20600</v>
      </c>
      <c r="P56" s="37"/>
    </row>
    <row r="57" spans="1:16" ht="15.75" customHeight="1">
      <c r="A57" s="14">
        <v>54</v>
      </c>
      <c r="B57" s="36" t="s">
        <v>94</v>
      </c>
      <c r="C57" s="37" t="s">
        <v>104</v>
      </c>
      <c r="D57" s="37" t="s">
        <v>20</v>
      </c>
      <c r="E57" s="37" t="s">
        <v>20</v>
      </c>
      <c r="F57" s="37">
        <v>72</v>
      </c>
      <c r="G57" s="18">
        <v>800</v>
      </c>
      <c r="H57" s="37" t="s">
        <v>47</v>
      </c>
      <c r="I57" s="62">
        <f>620/15</f>
        <v>41.333333333333336</v>
      </c>
      <c r="J57" s="62">
        <f t="shared" si="18"/>
        <v>2976</v>
      </c>
      <c r="K57" s="61">
        <f t="shared" si="16"/>
        <v>720</v>
      </c>
      <c r="L57" s="48">
        <f t="shared" si="12"/>
        <v>28800</v>
      </c>
      <c r="M57" s="49">
        <f t="shared" si="13"/>
        <v>5040</v>
      </c>
      <c r="N57" s="49">
        <f t="shared" si="11"/>
        <v>37536</v>
      </c>
      <c r="O57" s="50">
        <f t="shared" si="14"/>
        <v>14400</v>
      </c>
      <c r="P57" s="37"/>
    </row>
    <row r="58" spans="1:16" ht="33.75">
      <c r="A58" s="8">
        <v>55</v>
      </c>
      <c r="B58" s="36" t="s">
        <v>94</v>
      </c>
      <c r="C58" s="37">
        <v>3</v>
      </c>
      <c r="D58" s="37" t="s">
        <v>105</v>
      </c>
      <c r="E58" s="37" t="s">
        <v>20</v>
      </c>
      <c r="F58" s="37">
        <v>192.78</v>
      </c>
      <c r="G58" s="13">
        <v>800</v>
      </c>
      <c r="H58" s="37" t="s">
        <v>21</v>
      </c>
      <c r="I58" s="63" t="s">
        <v>106</v>
      </c>
      <c r="J58" s="62">
        <f>ROUND(75*600/15+118.49*830/15,0)</f>
        <v>9556</v>
      </c>
      <c r="K58" s="61">
        <f t="shared" si="16"/>
        <v>1927.8</v>
      </c>
      <c r="L58" s="48">
        <f t="shared" si="12"/>
        <v>77112</v>
      </c>
      <c r="M58" s="49">
        <f t="shared" si="13"/>
        <v>13494.6</v>
      </c>
      <c r="N58" s="49">
        <f t="shared" si="11"/>
        <v>102090.40000000001</v>
      </c>
      <c r="O58" s="50">
        <f t="shared" si="14"/>
        <v>38556</v>
      </c>
      <c r="P58" s="37" t="s">
        <v>107</v>
      </c>
    </row>
    <row r="59" spans="1:16" ht="15.75" customHeight="1">
      <c r="A59" s="14">
        <v>56</v>
      </c>
      <c r="B59" s="36" t="s">
        <v>94</v>
      </c>
      <c r="C59" s="37" t="s">
        <v>108</v>
      </c>
      <c r="D59" s="37" t="s">
        <v>20</v>
      </c>
      <c r="E59" s="37" t="s">
        <v>20</v>
      </c>
      <c r="F59" s="37">
        <v>153.6</v>
      </c>
      <c r="G59" s="18">
        <v>800</v>
      </c>
      <c r="H59" s="37" t="s">
        <v>21</v>
      </c>
      <c r="I59" s="61">
        <f aca="true" t="shared" si="19" ref="I59:I62">600/15</f>
        <v>40</v>
      </c>
      <c r="J59" s="62">
        <f aca="true" t="shared" si="20" ref="J59:J63">ROUND(F59*I59,0)</f>
        <v>6144</v>
      </c>
      <c r="K59" s="61">
        <f t="shared" si="16"/>
        <v>1536</v>
      </c>
      <c r="L59" s="48">
        <f t="shared" si="12"/>
        <v>61440</v>
      </c>
      <c r="M59" s="49">
        <f t="shared" si="13"/>
        <v>10752</v>
      </c>
      <c r="N59" s="49">
        <f t="shared" si="11"/>
        <v>79872</v>
      </c>
      <c r="O59" s="50">
        <f t="shared" si="14"/>
        <v>30720</v>
      </c>
      <c r="P59" s="37" t="s">
        <v>97</v>
      </c>
    </row>
    <row r="60" spans="1:16" ht="33.75">
      <c r="A60" s="8">
        <v>57</v>
      </c>
      <c r="B60" s="36" t="s">
        <v>94</v>
      </c>
      <c r="C60" s="37" t="s">
        <v>109</v>
      </c>
      <c r="D60" s="37" t="s">
        <v>105</v>
      </c>
      <c r="E60" s="37" t="s">
        <v>20</v>
      </c>
      <c r="F60" s="37">
        <v>133</v>
      </c>
      <c r="G60" s="13">
        <v>800</v>
      </c>
      <c r="H60" s="37" t="s">
        <v>21</v>
      </c>
      <c r="I60" s="63" t="s">
        <v>106</v>
      </c>
      <c r="J60" s="62">
        <f>ROUND(106.9*600/15+26.1*830/15,0)</f>
        <v>5720</v>
      </c>
      <c r="K60" s="61">
        <f t="shared" si="16"/>
        <v>1330</v>
      </c>
      <c r="L60" s="48">
        <f t="shared" si="12"/>
        <v>53200</v>
      </c>
      <c r="M60" s="49">
        <f t="shared" si="13"/>
        <v>9310</v>
      </c>
      <c r="N60" s="49">
        <f t="shared" si="11"/>
        <v>69560</v>
      </c>
      <c r="O60" s="50">
        <f t="shared" si="14"/>
        <v>26600</v>
      </c>
      <c r="P60" s="37" t="s">
        <v>110</v>
      </c>
    </row>
    <row r="61" spans="1:16" ht="15.75" customHeight="1">
      <c r="A61" s="14">
        <v>58</v>
      </c>
      <c r="B61" s="36" t="s">
        <v>94</v>
      </c>
      <c r="C61" s="37" t="s">
        <v>111</v>
      </c>
      <c r="D61" s="37" t="s">
        <v>20</v>
      </c>
      <c r="E61" s="37" t="s">
        <v>20</v>
      </c>
      <c r="F61" s="37">
        <v>63</v>
      </c>
      <c r="G61" s="18">
        <v>800</v>
      </c>
      <c r="H61" s="37" t="s">
        <v>112</v>
      </c>
      <c r="I61" s="61">
        <f t="shared" si="19"/>
        <v>40</v>
      </c>
      <c r="J61" s="62">
        <f t="shared" si="20"/>
        <v>2520</v>
      </c>
      <c r="K61" s="61">
        <f t="shared" si="16"/>
        <v>630</v>
      </c>
      <c r="L61" s="48">
        <f t="shared" si="12"/>
        <v>25200</v>
      </c>
      <c r="M61" s="49">
        <f t="shared" si="13"/>
        <v>4410</v>
      </c>
      <c r="N61" s="49">
        <f t="shared" si="11"/>
        <v>32760</v>
      </c>
      <c r="O61" s="50">
        <f t="shared" si="14"/>
        <v>12600</v>
      </c>
      <c r="P61" s="37" t="s">
        <v>97</v>
      </c>
    </row>
    <row r="62" spans="1:16" ht="15.75" customHeight="1">
      <c r="A62" s="8">
        <v>59</v>
      </c>
      <c r="B62" s="36" t="s">
        <v>94</v>
      </c>
      <c r="C62" s="37" t="s">
        <v>113</v>
      </c>
      <c r="D62" s="37" t="s">
        <v>20</v>
      </c>
      <c r="E62" s="37" t="s">
        <v>20</v>
      </c>
      <c r="F62" s="37">
        <v>37.5</v>
      </c>
      <c r="G62" s="13">
        <v>800</v>
      </c>
      <c r="H62" s="37" t="s">
        <v>114</v>
      </c>
      <c r="I62" s="61">
        <f t="shared" si="19"/>
        <v>40</v>
      </c>
      <c r="J62" s="62">
        <f t="shared" si="20"/>
        <v>1500</v>
      </c>
      <c r="K62" s="61">
        <f t="shared" si="16"/>
        <v>375</v>
      </c>
      <c r="L62" s="48">
        <f t="shared" si="12"/>
        <v>15000</v>
      </c>
      <c r="M62" s="49">
        <f t="shared" si="13"/>
        <v>2625</v>
      </c>
      <c r="N62" s="49">
        <f t="shared" si="11"/>
        <v>19500</v>
      </c>
      <c r="O62" s="50">
        <f t="shared" si="14"/>
        <v>7500</v>
      </c>
      <c r="P62" s="37" t="s">
        <v>97</v>
      </c>
    </row>
    <row r="63" spans="1:16" ht="15.75" customHeight="1">
      <c r="A63" s="14">
        <v>60</v>
      </c>
      <c r="B63" s="36" t="s">
        <v>94</v>
      </c>
      <c r="C63" s="39" t="s">
        <v>115</v>
      </c>
      <c r="D63" s="37" t="s">
        <v>20</v>
      </c>
      <c r="E63" s="37" t="s">
        <v>20</v>
      </c>
      <c r="F63" s="40">
        <v>286.5</v>
      </c>
      <c r="G63" s="18">
        <v>800</v>
      </c>
      <c r="H63" s="40" t="s">
        <v>21</v>
      </c>
      <c r="I63" s="62">
        <f>620/15</f>
        <v>41.333333333333336</v>
      </c>
      <c r="J63" s="62">
        <f t="shared" si="20"/>
        <v>11842</v>
      </c>
      <c r="K63" s="61">
        <f t="shared" si="16"/>
        <v>2865</v>
      </c>
      <c r="L63" s="48">
        <f t="shared" si="12"/>
        <v>114600</v>
      </c>
      <c r="M63" s="49">
        <f t="shared" si="13"/>
        <v>20055</v>
      </c>
      <c r="N63" s="49">
        <f t="shared" si="11"/>
        <v>149362</v>
      </c>
      <c r="O63" s="50">
        <f t="shared" si="14"/>
        <v>57300</v>
      </c>
      <c r="P63" s="37" t="s">
        <v>116</v>
      </c>
    </row>
    <row r="64" spans="1:16" ht="15.75" customHeight="1">
      <c r="A64" s="8">
        <v>61</v>
      </c>
      <c r="B64" s="28" t="s">
        <v>117</v>
      </c>
      <c r="C64" s="28" t="s">
        <v>118</v>
      </c>
      <c r="D64" s="28" t="s">
        <v>23</v>
      </c>
      <c r="E64" s="28" t="s">
        <v>20</v>
      </c>
      <c r="F64" s="28">
        <v>97.5</v>
      </c>
      <c r="G64" s="13">
        <v>800</v>
      </c>
      <c r="H64" s="28" t="s">
        <v>21</v>
      </c>
      <c r="I64" s="55">
        <v>55.34</v>
      </c>
      <c r="J64" s="56">
        <v>5395.65</v>
      </c>
      <c r="K64" s="55">
        <v>975</v>
      </c>
      <c r="L64" s="48">
        <f t="shared" si="12"/>
        <v>39000</v>
      </c>
      <c r="M64" s="49">
        <f t="shared" si="13"/>
        <v>6825</v>
      </c>
      <c r="N64" s="49">
        <f t="shared" si="11"/>
        <v>52195.65</v>
      </c>
      <c r="O64" s="50">
        <f t="shared" si="14"/>
        <v>19500</v>
      </c>
      <c r="P64" s="28" t="s">
        <v>119</v>
      </c>
    </row>
    <row r="65" spans="1:16" ht="24">
      <c r="A65" s="14">
        <v>62</v>
      </c>
      <c r="B65" s="28" t="s">
        <v>117</v>
      </c>
      <c r="C65" s="57" t="s">
        <v>120</v>
      </c>
      <c r="D65" s="57" t="s">
        <v>20</v>
      </c>
      <c r="E65" s="57" t="s">
        <v>20</v>
      </c>
      <c r="F65" s="57">
        <v>171.96</v>
      </c>
      <c r="G65" s="18">
        <v>800</v>
      </c>
      <c r="H65" s="28" t="s">
        <v>21</v>
      </c>
      <c r="I65" s="55">
        <v>40</v>
      </c>
      <c r="J65" s="56">
        <v>6876</v>
      </c>
      <c r="K65" s="55">
        <v>1719</v>
      </c>
      <c r="L65" s="48">
        <f t="shared" si="12"/>
        <v>68784</v>
      </c>
      <c r="M65" s="49">
        <f t="shared" si="13"/>
        <v>12037.2</v>
      </c>
      <c r="N65" s="49">
        <f t="shared" si="11"/>
        <v>89416.2</v>
      </c>
      <c r="O65" s="50">
        <f t="shared" si="14"/>
        <v>34392</v>
      </c>
      <c r="P65" s="57" t="s">
        <v>121</v>
      </c>
    </row>
    <row r="66" spans="1:16" ht="15.75" customHeight="1">
      <c r="A66" s="8">
        <v>63</v>
      </c>
      <c r="B66" s="28" t="s">
        <v>122</v>
      </c>
      <c r="C66" s="34" t="s">
        <v>123</v>
      </c>
      <c r="D66" s="30" t="s">
        <v>20</v>
      </c>
      <c r="E66" s="30" t="s">
        <v>20</v>
      </c>
      <c r="F66" s="30">
        <v>352.5</v>
      </c>
      <c r="G66" s="13">
        <v>800</v>
      </c>
      <c r="H66" s="30" t="s">
        <v>124</v>
      </c>
      <c r="I66" s="58">
        <v>41.33</v>
      </c>
      <c r="J66" s="59">
        <f aca="true" t="shared" si="21" ref="J66:J72">I66*F66</f>
        <v>14568.824999999999</v>
      </c>
      <c r="K66" s="58">
        <f aca="true" t="shared" si="22" ref="K66:K72">F66*10</f>
        <v>3525</v>
      </c>
      <c r="L66" s="48">
        <f t="shared" si="12"/>
        <v>141000</v>
      </c>
      <c r="M66" s="49">
        <f t="shared" si="13"/>
        <v>24675</v>
      </c>
      <c r="N66" s="49">
        <f t="shared" si="11"/>
        <v>183768.825</v>
      </c>
      <c r="O66" s="50">
        <f t="shared" si="14"/>
        <v>70500</v>
      </c>
      <c r="P66" s="30"/>
    </row>
    <row r="67" spans="1:16" ht="15.75" customHeight="1">
      <c r="A67" s="14">
        <v>64</v>
      </c>
      <c r="B67" s="28" t="s">
        <v>122</v>
      </c>
      <c r="C67" s="35" t="s">
        <v>27</v>
      </c>
      <c r="D67" s="30" t="s">
        <v>20</v>
      </c>
      <c r="E67" s="30" t="s">
        <v>20</v>
      </c>
      <c r="F67" s="29">
        <v>198</v>
      </c>
      <c r="G67" s="18">
        <v>800</v>
      </c>
      <c r="H67" s="29" t="s">
        <v>125</v>
      </c>
      <c r="I67" s="58">
        <v>41.33</v>
      </c>
      <c r="J67" s="59">
        <f t="shared" si="21"/>
        <v>8183.339999999999</v>
      </c>
      <c r="K67" s="58">
        <f t="shared" si="22"/>
        <v>1980</v>
      </c>
      <c r="L67" s="48">
        <f t="shared" si="12"/>
        <v>79200</v>
      </c>
      <c r="M67" s="49">
        <f t="shared" si="13"/>
        <v>13860</v>
      </c>
      <c r="N67" s="49">
        <f t="shared" si="11"/>
        <v>103223.34</v>
      </c>
      <c r="O67" s="50">
        <f t="shared" si="14"/>
        <v>39600</v>
      </c>
      <c r="P67" s="29"/>
    </row>
    <row r="68" spans="1:16" ht="15.75" customHeight="1">
      <c r="A68" s="8">
        <v>65</v>
      </c>
      <c r="B68" s="28" t="s">
        <v>122</v>
      </c>
      <c r="C68" s="35" t="s">
        <v>126</v>
      </c>
      <c r="D68" s="30" t="s">
        <v>20</v>
      </c>
      <c r="E68" s="30" t="s">
        <v>20</v>
      </c>
      <c r="F68" s="29">
        <v>52</v>
      </c>
      <c r="G68" s="13">
        <v>800</v>
      </c>
      <c r="H68" s="29" t="s">
        <v>125</v>
      </c>
      <c r="I68" s="58">
        <v>41.33</v>
      </c>
      <c r="J68" s="59">
        <f t="shared" si="21"/>
        <v>2149.16</v>
      </c>
      <c r="K68" s="58">
        <f t="shared" si="22"/>
        <v>520</v>
      </c>
      <c r="L68" s="48">
        <f t="shared" si="12"/>
        <v>20800</v>
      </c>
      <c r="M68" s="49">
        <f t="shared" si="13"/>
        <v>3640</v>
      </c>
      <c r="N68" s="49">
        <f aca="true" t="shared" si="23" ref="N68:N87">M68+L68+K68+J68</f>
        <v>27109.16</v>
      </c>
      <c r="O68" s="50">
        <f t="shared" si="14"/>
        <v>10400</v>
      </c>
      <c r="P68" s="29"/>
    </row>
    <row r="69" spans="1:16" ht="15.75" customHeight="1">
      <c r="A69" s="14">
        <v>66</v>
      </c>
      <c r="B69" s="28" t="s">
        <v>122</v>
      </c>
      <c r="C69" s="35" t="s">
        <v>127</v>
      </c>
      <c r="D69" s="30" t="s">
        <v>20</v>
      </c>
      <c r="E69" s="30" t="s">
        <v>20</v>
      </c>
      <c r="F69" s="30">
        <v>185</v>
      </c>
      <c r="G69" s="18">
        <v>800</v>
      </c>
      <c r="H69" s="29" t="s">
        <v>125</v>
      </c>
      <c r="I69" s="58">
        <v>41.33</v>
      </c>
      <c r="J69" s="59">
        <f t="shared" si="21"/>
        <v>7646.049999999999</v>
      </c>
      <c r="K69" s="58">
        <f t="shared" si="22"/>
        <v>1850</v>
      </c>
      <c r="L69" s="48">
        <f t="shared" si="12"/>
        <v>74000</v>
      </c>
      <c r="M69" s="49">
        <f t="shared" si="13"/>
        <v>12950</v>
      </c>
      <c r="N69" s="49">
        <f t="shared" si="23"/>
        <v>96446.05</v>
      </c>
      <c r="O69" s="50">
        <f t="shared" si="14"/>
        <v>37000</v>
      </c>
      <c r="P69" s="29"/>
    </row>
    <row r="70" spans="1:16" ht="15.75" customHeight="1">
      <c r="A70" s="8">
        <v>67</v>
      </c>
      <c r="B70" s="28" t="s">
        <v>122</v>
      </c>
      <c r="C70" s="29" t="s">
        <v>128</v>
      </c>
      <c r="D70" s="29" t="s">
        <v>23</v>
      </c>
      <c r="E70" s="30" t="s">
        <v>20</v>
      </c>
      <c r="F70" s="29">
        <v>40</v>
      </c>
      <c r="G70" s="13">
        <v>800</v>
      </c>
      <c r="H70" s="29" t="s">
        <v>129</v>
      </c>
      <c r="I70" s="58">
        <v>55.33</v>
      </c>
      <c r="J70" s="59">
        <f t="shared" si="21"/>
        <v>2213.2</v>
      </c>
      <c r="K70" s="58">
        <f t="shared" si="22"/>
        <v>400</v>
      </c>
      <c r="L70" s="48">
        <f t="shared" si="12"/>
        <v>16000</v>
      </c>
      <c r="M70" s="49">
        <f t="shared" si="13"/>
        <v>2800</v>
      </c>
      <c r="N70" s="49">
        <f t="shared" si="23"/>
        <v>21413.2</v>
      </c>
      <c r="O70" s="50">
        <f t="shared" si="14"/>
        <v>8000</v>
      </c>
      <c r="P70" s="29" t="s">
        <v>130</v>
      </c>
    </row>
    <row r="71" spans="1:16" ht="15.75" customHeight="1">
      <c r="A71" s="14">
        <v>68</v>
      </c>
      <c r="B71" s="28" t="s">
        <v>122</v>
      </c>
      <c r="C71" s="29" t="s">
        <v>131</v>
      </c>
      <c r="D71" s="29" t="s">
        <v>23</v>
      </c>
      <c r="E71" s="30" t="s">
        <v>20</v>
      </c>
      <c r="F71" s="29">
        <v>60</v>
      </c>
      <c r="G71" s="18">
        <v>800</v>
      </c>
      <c r="H71" s="29" t="s">
        <v>129</v>
      </c>
      <c r="I71" s="58">
        <v>55.33</v>
      </c>
      <c r="J71" s="59">
        <f t="shared" si="21"/>
        <v>3319.7999999999997</v>
      </c>
      <c r="K71" s="58">
        <f t="shared" si="22"/>
        <v>600</v>
      </c>
      <c r="L71" s="48">
        <f t="shared" si="12"/>
        <v>24000</v>
      </c>
      <c r="M71" s="49">
        <f t="shared" si="13"/>
        <v>4200</v>
      </c>
      <c r="N71" s="49">
        <f t="shared" si="23"/>
        <v>32119.8</v>
      </c>
      <c r="O71" s="50">
        <f t="shared" si="14"/>
        <v>12000</v>
      </c>
      <c r="P71" s="29" t="s">
        <v>130</v>
      </c>
    </row>
    <row r="72" spans="1:16" ht="15.75" customHeight="1">
      <c r="A72" s="8">
        <v>69</v>
      </c>
      <c r="B72" s="28" t="s">
        <v>122</v>
      </c>
      <c r="C72" s="29" t="s">
        <v>132</v>
      </c>
      <c r="D72" s="29" t="s">
        <v>20</v>
      </c>
      <c r="E72" s="30" t="s">
        <v>20</v>
      </c>
      <c r="F72" s="29">
        <v>123.94</v>
      </c>
      <c r="G72" s="13">
        <v>800</v>
      </c>
      <c r="H72" s="29" t="s">
        <v>133</v>
      </c>
      <c r="I72" s="58">
        <v>40</v>
      </c>
      <c r="J72" s="59">
        <f t="shared" si="21"/>
        <v>4957.6</v>
      </c>
      <c r="K72" s="58">
        <f t="shared" si="22"/>
        <v>1239.4</v>
      </c>
      <c r="L72" s="48">
        <f t="shared" si="12"/>
        <v>49576</v>
      </c>
      <c r="M72" s="49">
        <f t="shared" si="13"/>
        <v>8675.8</v>
      </c>
      <c r="N72" s="49">
        <f t="shared" si="23"/>
        <v>64448.8</v>
      </c>
      <c r="O72" s="50">
        <f t="shared" si="14"/>
        <v>24788</v>
      </c>
      <c r="P72" s="29" t="s">
        <v>134</v>
      </c>
    </row>
    <row r="73" spans="1:16" ht="15.75" customHeight="1">
      <c r="A73" s="14">
        <v>70</v>
      </c>
      <c r="B73" s="28" t="s">
        <v>135</v>
      </c>
      <c r="C73" s="30" t="s">
        <v>136</v>
      </c>
      <c r="D73" s="30" t="s">
        <v>20</v>
      </c>
      <c r="E73" s="30" t="s">
        <v>20</v>
      </c>
      <c r="F73" s="30">
        <v>483.5</v>
      </c>
      <c r="G73" s="18">
        <v>800</v>
      </c>
      <c r="H73" s="30" t="s">
        <v>21</v>
      </c>
      <c r="I73" s="53">
        <v>40</v>
      </c>
      <c r="J73" s="54">
        <v>19340</v>
      </c>
      <c r="K73" s="53">
        <v>4835</v>
      </c>
      <c r="L73" s="48">
        <f t="shared" si="12"/>
        <v>193400</v>
      </c>
      <c r="M73" s="49">
        <f t="shared" si="13"/>
        <v>33845</v>
      </c>
      <c r="N73" s="49">
        <f t="shared" si="23"/>
        <v>251420</v>
      </c>
      <c r="O73" s="50">
        <f t="shared" si="14"/>
        <v>96700</v>
      </c>
      <c r="P73" s="30" t="s">
        <v>137</v>
      </c>
    </row>
    <row r="74" spans="1:16" ht="15.75" customHeight="1">
      <c r="A74" s="8">
        <v>71</v>
      </c>
      <c r="B74" s="28" t="s">
        <v>135</v>
      </c>
      <c r="C74" s="29" t="s">
        <v>138</v>
      </c>
      <c r="D74" s="29" t="s">
        <v>23</v>
      </c>
      <c r="E74" s="29" t="s">
        <v>20</v>
      </c>
      <c r="F74" s="29">
        <v>487.5</v>
      </c>
      <c r="G74" s="13">
        <v>800</v>
      </c>
      <c r="H74" s="30" t="s">
        <v>21</v>
      </c>
      <c r="I74" s="53">
        <v>55.34</v>
      </c>
      <c r="J74" s="54">
        <v>26978.25</v>
      </c>
      <c r="K74" s="53">
        <v>4875</v>
      </c>
      <c r="L74" s="48">
        <f t="shared" si="12"/>
        <v>195000</v>
      </c>
      <c r="M74" s="49">
        <f t="shared" si="13"/>
        <v>34125</v>
      </c>
      <c r="N74" s="49">
        <f t="shared" si="23"/>
        <v>260978.25</v>
      </c>
      <c r="O74" s="50">
        <f t="shared" si="14"/>
        <v>97500</v>
      </c>
      <c r="P74" s="29"/>
    </row>
    <row r="75" spans="1:16" ht="15.75" customHeight="1">
      <c r="A75" s="14">
        <v>72</v>
      </c>
      <c r="B75" s="28" t="s">
        <v>135</v>
      </c>
      <c r="C75" s="29" t="s">
        <v>139</v>
      </c>
      <c r="D75" s="29" t="s">
        <v>20</v>
      </c>
      <c r="E75" s="29" t="s">
        <v>20</v>
      </c>
      <c r="F75" s="29">
        <v>240</v>
      </c>
      <c r="G75" s="18">
        <v>800</v>
      </c>
      <c r="H75" s="30" t="s">
        <v>21</v>
      </c>
      <c r="I75" s="53">
        <v>40</v>
      </c>
      <c r="J75" s="54">
        <v>9600</v>
      </c>
      <c r="K75" s="53">
        <v>2400</v>
      </c>
      <c r="L75" s="48">
        <f t="shared" si="12"/>
        <v>96000</v>
      </c>
      <c r="M75" s="49">
        <f t="shared" si="13"/>
        <v>16800</v>
      </c>
      <c r="N75" s="49">
        <f t="shared" si="23"/>
        <v>124800</v>
      </c>
      <c r="O75" s="50">
        <f t="shared" si="14"/>
        <v>48000</v>
      </c>
      <c r="P75" s="29"/>
    </row>
    <row r="76" spans="1:16" ht="15.75" customHeight="1">
      <c r="A76" s="8">
        <v>73</v>
      </c>
      <c r="B76" s="28" t="s">
        <v>135</v>
      </c>
      <c r="C76" s="29" t="s">
        <v>140</v>
      </c>
      <c r="D76" s="29" t="s">
        <v>141</v>
      </c>
      <c r="E76" s="29" t="s">
        <v>20</v>
      </c>
      <c r="F76" s="29">
        <v>816.66</v>
      </c>
      <c r="G76" s="13">
        <v>800</v>
      </c>
      <c r="H76" s="30" t="s">
        <v>21</v>
      </c>
      <c r="I76" s="53">
        <v>45.245</v>
      </c>
      <c r="J76" s="54">
        <v>36949.78</v>
      </c>
      <c r="K76" s="53">
        <v>8166.6</v>
      </c>
      <c r="L76" s="48">
        <f t="shared" si="12"/>
        <v>326664</v>
      </c>
      <c r="M76" s="49">
        <f t="shared" si="13"/>
        <v>57166.2</v>
      </c>
      <c r="N76" s="49">
        <f t="shared" si="23"/>
        <v>428946.57999999996</v>
      </c>
      <c r="O76" s="50">
        <f t="shared" si="14"/>
        <v>163332</v>
      </c>
      <c r="P76" s="29"/>
    </row>
    <row r="77" spans="1:16" ht="15.75" customHeight="1">
      <c r="A77" s="14">
        <v>74</v>
      </c>
      <c r="B77" s="28" t="s">
        <v>135</v>
      </c>
      <c r="C77" s="29" t="s">
        <v>142</v>
      </c>
      <c r="D77" s="29" t="s">
        <v>20</v>
      </c>
      <c r="E77" s="29" t="s">
        <v>20</v>
      </c>
      <c r="F77" s="29">
        <v>270</v>
      </c>
      <c r="G77" s="18">
        <v>800</v>
      </c>
      <c r="H77" s="30" t="s">
        <v>21</v>
      </c>
      <c r="I77" s="53">
        <v>40</v>
      </c>
      <c r="J77" s="54">
        <v>10800</v>
      </c>
      <c r="K77" s="53">
        <v>2700</v>
      </c>
      <c r="L77" s="48">
        <f t="shared" si="12"/>
        <v>108000</v>
      </c>
      <c r="M77" s="49">
        <f t="shared" si="13"/>
        <v>18900</v>
      </c>
      <c r="N77" s="49">
        <f t="shared" si="23"/>
        <v>140400</v>
      </c>
      <c r="O77" s="50">
        <f t="shared" si="14"/>
        <v>54000</v>
      </c>
      <c r="P77" s="29"/>
    </row>
    <row r="78" spans="1:16" ht="15.75" customHeight="1">
      <c r="A78" s="8">
        <v>75</v>
      </c>
      <c r="B78" s="28" t="s">
        <v>135</v>
      </c>
      <c r="C78" s="29" t="s">
        <v>143</v>
      </c>
      <c r="D78" s="29" t="s">
        <v>20</v>
      </c>
      <c r="E78" s="29" t="s">
        <v>20</v>
      </c>
      <c r="F78" s="29">
        <v>675</v>
      </c>
      <c r="G78" s="13">
        <v>800</v>
      </c>
      <c r="H78" s="30" t="s">
        <v>21</v>
      </c>
      <c r="I78" s="53">
        <v>40</v>
      </c>
      <c r="J78" s="54">
        <v>27000</v>
      </c>
      <c r="K78" s="53">
        <v>6750</v>
      </c>
      <c r="L78" s="48">
        <f t="shared" si="12"/>
        <v>270000</v>
      </c>
      <c r="M78" s="49">
        <f t="shared" si="13"/>
        <v>47250</v>
      </c>
      <c r="N78" s="49">
        <f t="shared" si="23"/>
        <v>351000</v>
      </c>
      <c r="O78" s="50">
        <f t="shared" si="14"/>
        <v>135000</v>
      </c>
      <c r="P78" s="29"/>
    </row>
    <row r="79" spans="1:16" ht="15.75" customHeight="1">
      <c r="A79" s="14">
        <v>76</v>
      </c>
      <c r="B79" s="28" t="s">
        <v>144</v>
      </c>
      <c r="C79" s="34" t="s">
        <v>145</v>
      </c>
      <c r="D79" s="30" t="s">
        <v>20</v>
      </c>
      <c r="E79" s="30" t="s">
        <v>20</v>
      </c>
      <c r="F79" s="30">
        <v>180</v>
      </c>
      <c r="G79" s="18">
        <v>800</v>
      </c>
      <c r="H79" s="30" t="s">
        <v>33</v>
      </c>
      <c r="I79" s="58">
        <v>40</v>
      </c>
      <c r="J79" s="59">
        <v>7200</v>
      </c>
      <c r="K79" s="58">
        <v>1800</v>
      </c>
      <c r="L79" s="48">
        <f t="shared" si="12"/>
        <v>72000</v>
      </c>
      <c r="M79" s="49">
        <f t="shared" si="13"/>
        <v>12600</v>
      </c>
      <c r="N79" s="49">
        <f t="shared" si="23"/>
        <v>93600</v>
      </c>
      <c r="O79" s="50">
        <f t="shared" si="14"/>
        <v>36000</v>
      </c>
      <c r="P79" s="30" t="s">
        <v>146</v>
      </c>
    </row>
    <row r="80" spans="1:16" ht="15.75" customHeight="1">
      <c r="A80" s="8">
        <v>77</v>
      </c>
      <c r="B80" s="28" t="s">
        <v>144</v>
      </c>
      <c r="C80" s="34" t="s">
        <v>83</v>
      </c>
      <c r="D80" s="30" t="s">
        <v>20</v>
      </c>
      <c r="E80" s="30" t="s">
        <v>20</v>
      </c>
      <c r="F80" s="29">
        <v>49.38</v>
      </c>
      <c r="G80" s="13">
        <v>800</v>
      </c>
      <c r="H80" s="30" t="s">
        <v>33</v>
      </c>
      <c r="I80" s="58">
        <v>40</v>
      </c>
      <c r="J80" s="59">
        <v>1975.2</v>
      </c>
      <c r="K80" s="58">
        <v>493.8</v>
      </c>
      <c r="L80" s="48">
        <f t="shared" si="12"/>
        <v>19752</v>
      </c>
      <c r="M80" s="49">
        <f t="shared" si="13"/>
        <v>3456.6000000000004</v>
      </c>
      <c r="N80" s="49">
        <f t="shared" si="23"/>
        <v>25677.6</v>
      </c>
      <c r="O80" s="50">
        <f t="shared" si="14"/>
        <v>9876</v>
      </c>
      <c r="P80" s="30" t="s">
        <v>146</v>
      </c>
    </row>
    <row r="81" spans="1:16" ht="15.75" customHeight="1">
      <c r="A81" s="14">
        <v>78</v>
      </c>
      <c r="B81" s="28" t="s">
        <v>144</v>
      </c>
      <c r="C81" s="34" t="s">
        <v>54</v>
      </c>
      <c r="D81" s="30" t="s">
        <v>20</v>
      </c>
      <c r="E81" s="30" t="s">
        <v>20</v>
      </c>
      <c r="F81" s="29">
        <v>125</v>
      </c>
      <c r="G81" s="18">
        <v>800</v>
      </c>
      <c r="H81" s="30" t="s">
        <v>33</v>
      </c>
      <c r="I81" s="58">
        <v>40</v>
      </c>
      <c r="J81" s="59">
        <v>5000</v>
      </c>
      <c r="K81" s="58">
        <v>1250</v>
      </c>
      <c r="L81" s="48">
        <f t="shared" si="12"/>
        <v>50000</v>
      </c>
      <c r="M81" s="49">
        <f t="shared" si="13"/>
        <v>8750</v>
      </c>
      <c r="N81" s="49">
        <f t="shared" si="23"/>
        <v>65000</v>
      </c>
      <c r="O81" s="50">
        <f t="shared" si="14"/>
        <v>25000</v>
      </c>
      <c r="P81" s="30" t="s">
        <v>146</v>
      </c>
    </row>
    <row r="82" spans="1:16" ht="15.75" customHeight="1">
      <c r="A82" s="8">
        <v>79</v>
      </c>
      <c r="B82" s="28" t="s">
        <v>144</v>
      </c>
      <c r="C82" s="35" t="s">
        <v>147</v>
      </c>
      <c r="D82" s="30" t="s">
        <v>20</v>
      </c>
      <c r="E82" s="30" t="s">
        <v>20</v>
      </c>
      <c r="F82" s="29">
        <v>295</v>
      </c>
      <c r="G82" s="13">
        <v>800</v>
      </c>
      <c r="H82" s="30" t="s">
        <v>29</v>
      </c>
      <c r="I82" s="58">
        <v>41.33</v>
      </c>
      <c r="J82" s="59">
        <v>12192</v>
      </c>
      <c r="K82" s="58">
        <v>2950</v>
      </c>
      <c r="L82" s="48">
        <f t="shared" si="12"/>
        <v>118000</v>
      </c>
      <c r="M82" s="49">
        <f t="shared" si="13"/>
        <v>20650</v>
      </c>
      <c r="N82" s="49">
        <f t="shared" si="23"/>
        <v>153792</v>
      </c>
      <c r="O82" s="50">
        <f t="shared" si="14"/>
        <v>59000</v>
      </c>
      <c r="P82" s="29" t="s">
        <v>148</v>
      </c>
    </row>
    <row r="83" spans="1:16" ht="15.75" customHeight="1">
      <c r="A83" s="14">
        <v>80</v>
      </c>
      <c r="B83" s="28" t="s">
        <v>144</v>
      </c>
      <c r="C83" s="35" t="s">
        <v>149</v>
      </c>
      <c r="D83" s="30" t="s">
        <v>20</v>
      </c>
      <c r="E83" s="30" t="s">
        <v>20</v>
      </c>
      <c r="F83" s="29">
        <v>70</v>
      </c>
      <c r="G83" s="18">
        <v>800</v>
      </c>
      <c r="H83" s="30" t="s">
        <v>33</v>
      </c>
      <c r="I83" s="58">
        <v>40</v>
      </c>
      <c r="J83" s="59">
        <v>2800</v>
      </c>
      <c r="K83" s="58">
        <v>700</v>
      </c>
      <c r="L83" s="48">
        <f t="shared" si="12"/>
        <v>28000</v>
      </c>
      <c r="M83" s="49">
        <f t="shared" si="13"/>
        <v>4900</v>
      </c>
      <c r="N83" s="49">
        <f t="shared" si="23"/>
        <v>36400</v>
      </c>
      <c r="O83" s="50">
        <f t="shared" si="14"/>
        <v>14000</v>
      </c>
      <c r="P83" s="29"/>
    </row>
    <row r="84" spans="1:16" s="1" customFormat="1" ht="15.75" customHeight="1">
      <c r="A84" s="8">
        <v>81</v>
      </c>
      <c r="B84" s="28" t="s">
        <v>150</v>
      </c>
      <c r="C84" s="64">
        <v>9</v>
      </c>
      <c r="D84" s="28" t="s">
        <v>151</v>
      </c>
      <c r="E84" s="28" t="s">
        <v>20</v>
      </c>
      <c r="F84" s="64">
        <v>642.02</v>
      </c>
      <c r="G84" s="13">
        <v>800</v>
      </c>
      <c r="H84" s="28" t="s">
        <v>28</v>
      </c>
      <c r="I84" s="68" t="s">
        <v>152</v>
      </c>
      <c r="J84" s="69">
        <v>30755.03</v>
      </c>
      <c r="K84" s="70">
        <f aca="true" t="shared" si="24" ref="K84:K87">F84*10</f>
        <v>6420.2</v>
      </c>
      <c r="L84" s="48">
        <f t="shared" si="12"/>
        <v>256808</v>
      </c>
      <c r="M84" s="49">
        <f t="shared" si="13"/>
        <v>44941.4</v>
      </c>
      <c r="N84" s="49">
        <f t="shared" si="23"/>
        <v>338924.63</v>
      </c>
      <c r="O84" s="50">
        <f t="shared" si="14"/>
        <v>128404</v>
      </c>
      <c r="P84" s="28"/>
    </row>
    <row r="85" spans="1:16" s="1" customFormat="1" ht="15.75" customHeight="1">
      <c r="A85" s="14">
        <v>82</v>
      </c>
      <c r="B85" s="28" t="s">
        <v>150</v>
      </c>
      <c r="C85" s="64">
        <v>8</v>
      </c>
      <c r="D85" s="65" t="s">
        <v>20</v>
      </c>
      <c r="E85" s="65" t="s">
        <v>20</v>
      </c>
      <c r="F85" s="64">
        <v>437</v>
      </c>
      <c r="G85" s="18">
        <v>800</v>
      </c>
      <c r="H85" s="57" t="s">
        <v>28</v>
      </c>
      <c r="I85" s="70">
        <v>40</v>
      </c>
      <c r="J85" s="69">
        <f aca="true" t="shared" si="25" ref="J85:J87">F85*I85</f>
        <v>17480</v>
      </c>
      <c r="K85" s="70">
        <f t="shared" si="24"/>
        <v>4370</v>
      </c>
      <c r="L85" s="48">
        <f t="shared" si="12"/>
        <v>174800</v>
      </c>
      <c r="M85" s="49">
        <f t="shared" si="13"/>
        <v>30590</v>
      </c>
      <c r="N85" s="49">
        <f t="shared" si="23"/>
        <v>227240</v>
      </c>
      <c r="O85" s="50">
        <f t="shared" si="14"/>
        <v>87400</v>
      </c>
      <c r="P85" s="57" t="s">
        <v>153</v>
      </c>
    </row>
    <row r="86" spans="1:16" s="1" customFormat="1" ht="15.75" customHeight="1">
      <c r="A86" s="8">
        <v>83</v>
      </c>
      <c r="B86" s="28" t="s">
        <v>150</v>
      </c>
      <c r="C86" s="66" t="s">
        <v>154</v>
      </c>
      <c r="D86" s="65" t="s">
        <v>20</v>
      </c>
      <c r="E86" s="65" t="s">
        <v>23</v>
      </c>
      <c r="F86" s="64">
        <v>206.35</v>
      </c>
      <c r="G86" s="13">
        <v>800</v>
      </c>
      <c r="H86" s="57" t="s">
        <v>155</v>
      </c>
      <c r="I86" s="70">
        <v>40</v>
      </c>
      <c r="J86" s="69">
        <f t="shared" si="25"/>
        <v>8254</v>
      </c>
      <c r="K86" s="70">
        <f t="shared" si="24"/>
        <v>2063.5</v>
      </c>
      <c r="L86" s="70"/>
      <c r="M86" s="51">
        <f>F86*150</f>
        <v>30952.5</v>
      </c>
      <c r="N86" s="49">
        <f t="shared" si="23"/>
        <v>41270</v>
      </c>
      <c r="O86" s="48">
        <f t="shared" si="14"/>
        <v>41270</v>
      </c>
      <c r="P86" s="57" t="s">
        <v>156</v>
      </c>
    </row>
    <row r="87" spans="1:16" s="1" customFormat="1" ht="24">
      <c r="A87" s="14">
        <v>84</v>
      </c>
      <c r="B87" s="28" t="s">
        <v>150</v>
      </c>
      <c r="C87" s="64" t="s">
        <v>157</v>
      </c>
      <c r="D87" s="65" t="s">
        <v>20</v>
      </c>
      <c r="E87" s="65" t="s">
        <v>20</v>
      </c>
      <c r="F87" s="64">
        <v>63.37</v>
      </c>
      <c r="G87" s="18">
        <v>800</v>
      </c>
      <c r="H87" s="57" t="s">
        <v>28</v>
      </c>
      <c r="I87" s="70">
        <v>23.33</v>
      </c>
      <c r="J87" s="69">
        <f t="shared" si="25"/>
        <v>1478.4220999999998</v>
      </c>
      <c r="K87" s="70">
        <f t="shared" si="24"/>
        <v>633.6999999999999</v>
      </c>
      <c r="L87" s="48">
        <f>F87*400</f>
        <v>25348</v>
      </c>
      <c r="M87" s="49">
        <f>F87*70</f>
        <v>4435.9</v>
      </c>
      <c r="N87" s="49">
        <f t="shared" si="23"/>
        <v>31896.022100000002</v>
      </c>
      <c r="O87" s="50">
        <f t="shared" si="14"/>
        <v>12674</v>
      </c>
      <c r="P87" s="57" t="s">
        <v>158</v>
      </c>
    </row>
    <row r="88" spans="1:16" ht="34.5" customHeight="1">
      <c r="A88" s="8"/>
      <c r="B88" s="8" t="s">
        <v>15</v>
      </c>
      <c r="C88" s="67"/>
      <c r="D88" s="50"/>
      <c r="E88" s="50"/>
      <c r="F88" s="50">
        <f>SUM(F4:F87)</f>
        <v>23507.35</v>
      </c>
      <c r="G88" s="50"/>
      <c r="H88" s="50"/>
      <c r="I88" s="50">
        <f aca="true" t="shared" si="26" ref="H88:O88">SUM(I4:I87)</f>
        <v>3593.6849999999995</v>
      </c>
      <c r="J88" s="50">
        <f t="shared" si="26"/>
        <v>992541.7029000001</v>
      </c>
      <c r="K88" s="50">
        <f t="shared" si="26"/>
        <v>235323.09999999998</v>
      </c>
      <c r="L88" s="50">
        <f t="shared" si="26"/>
        <v>8248720</v>
      </c>
      <c r="M88" s="50">
        <f t="shared" si="26"/>
        <v>1876358.5000000002</v>
      </c>
      <c r="N88" s="50">
        <f t="shared" si="26"/>
        <v>11352943.302900003</v>
      </c>
      <c r="O88" s="50">
        <f t="shared" si="26"/>
        <v>4701470</v>
      </c>
      <c r="P88" s="71"/>
    </row>
  </sheetData>
  <sheetProtection/>
  <autoFilter ref="B3:P88"/>
  <mergeCells count="1">
    <mergeCell ref="A1:P1"/>
  </mergeCells>
  <printOptions/>
  <pageMargins left="0.4326388888888889" right="0.4326388888888889" top="0.5118055555555555" bottom="0.4326388888888889" header="0.5118055555555555" footer="0.5118055555555555"/>
  <pageSetup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王宇</cp:lastModifiedBy>
  <dcterms:created xsi:type="dcterms:W3CDTF">2016-12-02T08:54:00Z</dcterms:created>
  <dcterms:modified xsi:type="dcterms:W3CDTF">2024-04-12T01:51:37Z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CB4FB4120450469188F281BCF9AFFD33_13</vt:lpwstr>
  </property>
</Properties>
</file>